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13680" activeTab="0"/>
  </bookViews>
  <sheets>
    <sheet name="Intro" sheetId="1" r:id="rId1"/>
    <sheet name="Nomo" sheetId="2" state="hidden" r:id="rId2"/>
    <sheet name="Tellurides" sheetId="3" state="hidden" r:id="rId3"/>
    <sheet name="Sulfides Sub" sheetId="4" state="hidden" r:id="rId4"/>
    <sheet name="Sulfides" sheetId="5" state="hidden" r:id="rId5"/>
    <sheet name="Selenides" sheetId="6" state="hidden" r:id="rId6"/>
    <sheet name="Oxides" sheetId="7" state="hidden" r:id="rId7"/>
    <sheet name="Oxide Suboxide" sheetId="8" state="hidden" r:id="rId8"/>
    <sheet name="Nitrides" sheetId="9" state="hidden" r:id="rId9"/>
    <sheet name="Iodides" sheetId="10" state="hidden" r:id="rId10"/>
    <sheet name="Hydrides" sheetId="11" state="hidden" r:id="rId11"/>
    <sheet name="Fluorides" sheetId="12" state="hidden" r:id="rId12"/>
    <sheet name="Chlorides" sheetId="13" state="hidden" r:id="rId13"/>
    <sheet name="Bromides" sheetId="14" state="hidden" r:id="rId14"/>
  </sheets>
  <definedNames>
    <definedName name="anion">'Intro'!$C$7</definedName>
    <definedName name="CB_Cd">"Check Box 217"</definedName>
    <definedName name="whatisthis_1">'Intro'!$C$7</definedName>
  </definedNames>
  <calcPr fullCalcOnLoad="1"/>
</workbook>
</file>

<file path=xl/comments10.xml><?xml version="1.0" encoding="utf-8"?>
<comments xmlns="http://schemas.openxmlformats.org/spreadsheetml/2006/main">
  <authors>
    <author>Stan Howard</author>
  </authors>
  <commentList>
    <comment ref="C165" authorId="0">
      <text>
        <r>
          <rPr>
            <b/>
            <sz val="8"/>
            <rFont val="Tahoma"/>
            <family val="2"/>
          </rPr>
          <t>interp from 1700 K &amp; 23 Kcal</t>
        </r>
      </text>
    </comment>
    <comment ref="C254" authorId="0">
      <text>
        <r>
          <rPr>
            <b/>
            <sz val="8"/>
            <rFont val="Tahoma"/>
            <family val="2"/>
          </rPr>
          <t>interp from 700K &amp; 3Kcal</t>
        </r>
      </text>
    </comment>
  </commentList>
</comments>
</file>

<file path=xl/comments11.xml><?xml version="1.0" encoding="utf-8"?>
<comments xmlns="http://schemas.openxmlformats.org/spreadsheetml/2006/main">
  <authors>
    <author>Stan Howard</author>
  </authors>
  <commentList>
    <comment ref="O2" authorId="0">
      <text>
        <r>
          <rPr>
            <b/>
            <sz val="8"/>
            <rFont val="Tahoma"/>
            <family val="2"/>
          </rPr>
          <t>Make in positive direction</t>
        </r>
      </text>
    </comment>
    <comment ref="G134" authorId="0">
      <text>
        <r>
          <rPr>
            <b/>
            <sz val="8"/>
            <rFont val="Tahoma"/>
            <family val="2"/>
          </rPr>
          <t>inerpolated from 1173 K 6Kcal</t>
        </r>
      </text>
    </comment>
    <comment ref="S5" authorId="0">
      <text>
        <r>
          <rPr>
            <b/>
            <sz val="8"/>
            <rFont val="Tahoma"/>
            <family val="2"/>
          </rPr>
          <t>interp from 923K and 12 Kcal</t>
        </r>
      </text>
    </comment>
    <comment ref="C165" authorId="0">
      <text>
        <r>
          <rPr>
            <b/>
            <sz val="8"/>
            <rFont val="Tahoma"/>
            <family val="2"/>
          </rPr>
          <t>interp from 1700 K &amp; 23 Kcal</t>
        </r>
      </text>
    </comment>
    <comment ref="C182" authorId="0">
      <text>
        <r>
          <rPr>
            <b/>
            <sz val="8"/>
            <rFont val="Tahoma"/>
            <family val="2"/>
          </rPr>
          <t>interp from 700K &amp; 3Kcal</t>
        </r>
      </text>
    </comment>
    <comment ref="C197" authorId="0">
      <text>
        <r>
          <rPr>
            <b/>
            <sz val="8"/>
            <rFont val="Tahoma"/>
            <family val="2"/>
          </rPr>
          <t>interp from 17700 K &amp; 12 Kcal</t>
        </r>
      </text>
    </comment>
    <comment ref="C238" authorId="0">
      <text>
        <r>
          <rPr>
            <b/>
            <sz val="8"/>
            <rFont val="Tahoma"/>
            <family val="2"/>
          </rPr>
          <t>inerpolated from 1173 K 6Kcal</t>
        </r>
      </text>
    </comment>
    <comment ref="C261" authorId="0">
      <text>
        <r>
          <rPr>
            <b/>
            <sz val="8"/>
            <rFont val="Tahoma"/>
            <family val="2"/>
          </rPr>
          <t>interp from 923K and 12 Kcal</t>
        </r>
      </text>
    </comment>
  </commentList>
</comments>
</file>

<file path=xl/comments13.xml><?xml version="1.0" encoding="utf-8"?>
<comments xmlns="http://schemas.openxmlformats.org/spreadsheetml/2006/main">
  <authors>
    <author>Stan Howard</author>
  </authors>
  <commentList>
    <comment ref="H448" authorId="0">
      <text>
        <r>
          <rPr>
            <b/>
            <sz val="8"/>
            <rFont val="Tahoma"/>
            <family val="2"/>
          </rPr>
          <t xml:space="preserve">Interpolated from b 2676 K  -59.6
</t>
        </r>
      </text>
    </comment>
    <comment ref="D344" authorId="0">
      <text>
        <r>
          <rPr>
            <b/>
            <sz val="8"/>
            <rFont val="Tahoma"/>
            <family val="2"/>
          </rPr>
          <t xml:space="preserve">Interpolated from b 2676 K  -59.6
</t>
        </r>
      </text>
    </comment>
  </commentList>
</comments>
</file>

<file path=xl/comments4.xml><?xml version="1.0" encoding="utf-8"?>
<comments xmlns="http://schemas.openxmlformats.org/spreadsheetml/2006/main">
  <authors>
    <author>Stan Howard</author>
  </authors>
  <commentList>
    <comment ref="C4" authorId="0">
      <text>
        <r>
          <rPr>
            <b/>
            <sz val="8"/>
            <rFont val="Tahoma"/>
            <family val="2"/>
          </rPr>
          <t>interpolated</t>
        </r>
      </text>
    </comment>
  </commentList>
</comments>
</file>

<file path=xl/comments5.xml><?xml version="1.0" encoding="utf-8"?>
<comments xmlns="http://schemas.openxmlformats.org/spreadsheetml/2006/main">
  <authors>
    <author>Stan Howard</author>
  </authors>
  <commentList>
    <comment ref="S28" authorId="0">
      <text>
        <r>
          <rPr>
            <b/>
            <sz val="8"/>
            <rFont val="Tahoma"/>
            <family val="2"/>
          </rPr>
          <t>interpolated</t>
        </r>
      </text>
    </comment>
    <comment ref="AA28" authorId="0">
      <text>
        <r>
          <rPr>
            <sz val="8"/>
            <rFont val="Tahoma"/>
            <family val="2"/>
          </rPr>
          <t>Interpolated</t>
        </r>
      </text>
    </comment>
    <comment ref="C164" authorId="0">
      <text>
        <r>
          <rPr>
            <b/>
            <sz val="8"/>
            <rFont val="Tahoma"/>
            <family val="2"/>
          </rPr>
          <t>Interpolated</t>
        </r>
        <r>
          <rPr>
            <sz val="8"/>
            <rFont val="Tahoma"/>
            <family val="2"/>
          </rPr>
          <t xml:space="preserve">
</t>
        </r>
      </text>
    </comment>
    <comment ref="C357" authorId="0">
      <text>
        <r>
          <rPr>
            <b/>
            <sz val="8"/>
            <rFont val="Tahoma"/>
            <family val="2"/>
          </rPr>
          <t>interpolated</t>
        </r>
      </text>
    </comment>
    <comment ref="C293" authorId="0">
      <text>
        <r>
          <rPr>
            <b/>
            <sz val="8"/>
            <rFont val="Tahoma"/>
            <family val="2"/>
          </rPr>
          <t>interpolated</t>
        </r>
      </text>
    </comment>
    <comment ref="C229" authorId="0">
      <text>
        <r>
          <rPr>
            <b/>
            <sz val="8"/>
            <rFont val="Tahoma"/>
            <family val="2"/>
          </rPr>
          <t>interpolated</t>
        </r>
      </text>
    </comment>
  </commentList>
</comments>
</file>

<file path=xl/comments6.xml><?xml version="1.0" encoding="utf-8"?>
<comments xmlns="http://schemas.openxmlformats.org/spreadsheetml/2006/main">
  <authors>
    <author>Stan Howard</author>
  </authors>
  <commentList>
    <comment ref="C226" authorId="0">
      <text>
        <r>
          <rPr>
            <b/>
            <sz val="8"/>
            <rFont val="Tahoma"/>
            <family val="2"/>
          </rPr>
          <t>interpoloated</t>
        </r>
      </text>
    </comment>
  </commentList>
</comments>
</file>

<file path=xl/comments7.xml><?xml version="1.0" encoding="utf-8"?>
<comments xmlns="http://schemas.openxmlformats.org/spreadsheetml/2006/main">
  <authors>
    <author>Stan Howard</author>
    <author>Stanley M Howard</author>
    <author>showard</author>
    <author>Stan</author>
  </authors>
  <commentList>
    <comment ref="G132" authorId="0">
      <text>
        <r>
          <rPr>
            <sz val="8"/>
            <rFont val="Tahoma"/>
            <family val="2"/>
          </rPr>
          <t>Interpolated</t>
        </r>
      </text>
    </comment>
    <comment ref="T11" authorId="1">
      <text>
        <r>
          <rPr>
            <b/>
            <sz val="8"/>
            <rFont val="Tahoma"/>
            <family val="2"/>
          </rPr>
          <t xml:space="preserve">MSTS 10th </t>
        </r>
      </text>
    </comment>
    <comment ref="B163" authorId="2">
      <text>
        <r>
          <rPr>
            <b/>
            <sz val="8"/>
            <rFont val="Tahoma"/>
            <family val="2"/>
          </rPr>
          <t>showard:</t>
        </r>
        <r>
          <rPr>
            <sz val="8"/>
            <rFont val="Tahoma"/>
            <family val="2"/>
          </rPr>
          <t xml:space="preserve">
</t>
        </r>
      </text>
    </comment>
    <comment ref="B171" authorId="2">
      <text>
        <r>
          <rPr>
            <b/>
            <sz val="8"/>
            <rFont val="Tahoma"/>
            <family val="2"/>
          </rPr>
          <t>Hyers</t>
        </r>
      </text>
    </comment>
    <comment ref="C221" authorId="3">
      <text>
        <r>
          <rPr>
            <b/>
            <sz val="8"/>
            <rFont val="Tahoma"/>
            <family val="2"/>
          </rPr>
          <t>source data error
Where is the melting point for Bi?</t>
        </r>
      </text>
    </comment>
    <comment ref="D259" authorId="1">
      <text>
        <r>
          <rPr>
            <b/>
            <sz val="8"/>
            <rFont val="Tahoma"/>
            <family val="2"/>
          </rPr>
          <t xml:space="preserve">MSTS 10th </t>
        </r>
      </text>
    </comment>
    <comment ref="B331" authorId="2">
      <text>
        <r>
          <rPr>
            <b/>
            <sz val="8"/>
            <rFont val="Tahoma"/>
            <family val="2"/>
          </rPr>
          <t>Hyers</t>
        </r>
      </text>
    </comment>
    <comment ref="B339" authorId="2">
      <text>
        <r>
          <rPr>
            <b/>
            <sz val="8"/>
            <rFont val="Tahoma"/>
            <family val="2"/>
          </rPr>
          <t>Hyers</t>
        </r>
      </text>
    </comment>
    <comment ref="F339" authorId="2">
      <text>
        <r>
          <rPr>
            <b/>
            <sz val="8"/>
            <rFont val="Tahoma"/>
            <family val="2"/>
          </rPr>
          <t>showard:</t>
        </r>
        <r>
          <rPr>
            <sz val="8"/>
            <rFont val="Tahoma"/>
            <family val="2"/>
          </rPr>
          <t xml:space="preserve">
</t>
        </r>
      </text>
    </comment>
    <comment ref="B347" authorId="2">
      <text>
        <r>
          <rPr>
            <b/>
            <sz val="8"/>
            <rFont val="Tahoma"/>
            <family val="2"/>
          </rPr>
          <t>Hyers</t>
        </r>
      </text>
    </comment>
    <comment ref="F347" authorId="2">
      <text>
        <r>
          <rPr>
            <b/>
            <sz val="8"/>
            <rFont val="Tahoma"/>
            <family val="2"/>
          </rPr>
          <t>showard:</t>
        </r>
        <r>
          <rPr>
            <sz val="8"/>
            <rFont val="Tahoma"/>
            <family val="2"/>
          </rPr>
          <t xml:space="preserve">
</t>
        </r>
      </text>
    </comment>
    <comment ref="B355" authorId="2">
      <text>
        <r>
          <rPr>
            <b/>
            <sz val="8"/>
            <rFont val="Tahoma"/>
            <family val="2"/>
          </rPr>
          <t>Hyers</t>
        </r>
      </text>
    </comment>
    <comment ref="F355" authorId="2">
      <text>
        <r>
          <rPr>
            <b/>
            <sz val="8"/>
            <rFont val="Tahoma"/>
            <family val="2"/>
          </rPr>
          <t>showard:</t>
        </r>
        <r>
          <rPr>
            <sz val="8"/>
            <rFont val="Tahoma"/>
            <family val="2"/>
          </rPr>
          <t xml:space="preserve">
</t>
        </r>
      </text>
    </comment>
    <comment ref="B411" authorId="2">
      <text>
        <r>
          <rPr>
            <b/>
            <sz val="8"/>
            <rFont val="Tahoma"/>
            <family val="2"/>
          </rPr>
          <t>Hyers</t>
        </r>
      </text>
    </comment>
    <comment ref="F411" authorId="2">
      <text>
        <r>
          <rPr>
            <b/>
            <sz val="8"/>
            <rFont val="Tahoma"/>
            <family val="2"/>
          </rPr>
          <t>showard:</t>
        </r>
        <r>
          <rPr>
            <sz val="8"/>
            <rFont val="Tahoma"/>
            <family val="2"/>
          </rPr>
          <t xml:space="preserve">
</t>
        </r>
      </text>
    </comment>
    <comment ref="B451" authorId="2">
      <text>
        <r>
          <rPr>
            <b/>
            <sz val="8"/>
            <rFont val="Tahoma"/>
            <family val="2"/>
          </rPr>
          <t>Hyers</t>
        </r>
      </text>
    </comment>
    <comment ref="F451" authorId="2">
      <text>
        <r>
          <rPr>
            <b/>
            <sz val="8"/>
            <rFont val="Tahoma"/>
            <family val="2"/>
          </rPr>
          <t>showard:</t>
        </r>
        <r>
          <rPr>
            <sz val="8"/>
            <rFont val="Tahoma"/>
            <family val="2"/>
          </rPr>
          <t xml:space="preserve">
</t>
        </r>
      </text>
    </comment>
    <comment ref="H452" authorId="3">
      <text>
        <r>
          <rPr>
            <b/>
            <sz val="8"/>
            <rFont val="Tahoma"/>
            <family val="2"/>
          </rPr>
          <t xml:space="preserve">est from ellingham
</t>
        </r>
      </text>
    </comment>
    <comment ref="D460" authorId="3">
      <text>
        <r>
          <rPr>
            <b/>
            <sz val="8"/>
            <rFont val="Tahoma"/>
            <family val="2"/>
          </rPr>
          <t>est from ellingham</t>
        </r>
      </text>
    </comment>
    <comment ref="D468" authorId="3">
      <text>
        <r>
          <rPr>
            <b/>
            <sz val="8"/>
            <rFont val="Tahoma"/>
            <family val="2"/>
          </rPr>
          <t>est from ellingham</t>
        </r>
      </text>
    </comment>
    <comment ref="D477" authorId="3">
      <text>
        <r>
          <rPr>
            <b/>
            <sz val="8"/>
            <rFont val="Tahoma"/>
            <family val="2"/>
          </rPr>
          <t>est from ellingham</t>
        </r>
      </text>
    </comment>
    <comment ref="B571" authorId="2">
      <text>
        <r>
          <rPr>
            <b/>
            <sz val="8"/>
            <rFont val="Tahoma"/>
            <family val="2"/>
          </rPr>
          <t>Hyers</t>
        </r>
      </text>
    </comment>
    <comment ref="B619" authorId="2">
      <text>
        <r>
          <rPr>
            <b/>
            <sz val="8"/>
            <rFont val="Tahoma"/>
            <family val="2"/>
          </rPr>
          <t>Hyers</t>
        </r>
      </text>
    </comment>
    <comment ref="F619" authorId="2">
      <text>
        <r>
          <rPr>
            <b/>
            <sz val="8"/>
            <rFont val="Tahoma"/>
            <family val="2"/>
          </rPr>
          <t>showard:</t>
        </r>
        <r>
          <rPr>
            <sz val="8"/>
            <rFont val="Tahoma"/>
            <family val="2"/>
          </rPr>
          <t xml:space="preserve">
</t>
        </r>
      </text>
    </comment>
    <comment ref="C668" authorId="0">
      <text>
        <r>
          <rPr>
            <b/>
            <sz val="8"/>
            <rFont val="Tahoma"/>
            <family val="2"/>
          </rPr>
          <t>interpolated</t>
        </r>
      </text>
    </comment>
    <comment ref="B699" authorId="2">
      <text>
        <r>
          <rPr>
            <b/>
            <sz val="8"/>
            <rFont val="Tahoma"/>
            <family val="2"/>
          </rPr>
          <t>Hyers</t>
        </r>
      </text>
    </comment>
    <comment ref="F699" authorId="2">
      <text>
        <r>
          <rPr>
            <b/>
            <sz val="8"/>
            <rFont val="Tahoma"/>
            <family val="2"/>
          </rPr>
          <t>showard:</t>
        </r>
        <r>
          <rPr>
            <sz val="8"/>
            <rFont val="Tahoma"/>
            <family val="2"/>
          </rPr>
          <t xml:space="preserve">
</t>
        </r>
      </text>
    </comment>
    <comment ref="F715" authorId="2">
      <text>
        <r>
          <rPr>
            <b/>
            <sz val="8"/>
            <rFont val="Tahoma"/>
            <family val="2"/>
          </rPr>
          <t>showard:</t>
        </r>
        <r>
          <rPr>
            <sz val="8"/>
            <rFont val="Tahoma"/>
            <family val="2"/>
          </rPr>
          <t xml:space="preserve">
</t>
        </r>
      </text>
    </comment>
    <comment ref="B731" authorId="2">
      <text>
        <r>
          <rPr>
            <b/>
            <sz val="8"/>
            <rFont val="Tahoma"/>
            <family val="2"/>
          </rPr>
          <t>Hyers</t>
        </r>
      </text>
    </comment>
    <comment ref="B739" authorId="2">
      <text>
        <r>
          <rPr>
            <b/>
            <sz val="8"/>
            <rFont val="Tahoma"/>
            <family val="2"/>
          </rPr>
          <t>Hyers</t>
        </r>
      </text>
    </comment>
    <comment ref="F739" authorId="2">
      <text>
        <r>
          <rPr>
            <b/>
            <sz val="8"/>
            <rFont val="Tahoma"/>
            <family val="2"/>
          </rPr>
          <t>showard:</t>
        </r>
        <r>
          <rPr>
            <sz val="8"/>
            <rFont val="Tahoma"/>
            <family val="2"/>
          </rPr>
          <t xml:space="preserve">
</t>
        </r>
      </text>
    </comment>
    <comment ref="B747" authorId="2">
      <text>
        <r>
          <rPr>
            <b/>
            <sz val="8"/>
            <rFont val="Tahoma"/>
            <family val="2"/>
          </rPr>
          <t>Hyers</t>
        </r>
      </text>
    </comment>
    <comment ref="F747" authorId="2">
      <text>
        <r>
          <rPr>
            <b/>
            <sz val="8"/>
            <rFont val="Tahoma"/>
            <family val="2"/>
          </rPr>
          <t>showard:</t>
        </r>
        <r>
          <rPr>
            <sz val="8"/>
            <rFont val="Tahoma"/>
            <family val="2"/>
          </rPr>
          <t xml:space="preserve">
</t>
        </r>
      </text>
    </comment>
    <comment ref="B819" authorId="2">
      <text>
        <r>
          <rPr>
            <b/>
            <sz val="8"/>
            <rFont val="Tahoma"/>
            <family val="2"/>
          </rPr>
          <t>Hyers</t>
        </r>
      </text>
    </comment>
    <comment ref="F819" authorId="2">
      <text>
        <r>
          <rPr>
            <b/>
            <sz val="8"/>
            <rFont val="Tahoma"/>
            <family val="2"/>
          </rPr>
          <t>showard:</t>
        </r>
        <r>
          <rPr>
            <sz val="8"/>
            <rFont val="Tahoma"/>
            <family val="2"/>
          </rPr>
          <t xml:space="preserve">
</t>
        </r>
      </text>
    </comment>
    <comment ref="A851" authorId="2">
      <text>
        <r>
          <rPr>
            <b/>
            <sz val="8"/>
            <rFont val="Tahoma"/>
            <family val="2"/>
          </rPr>
          <t>Robert Hyers Data</t>
        </r>
      </text>
    </comment>
    <comment ref="A883" authorId="2">
      <text>
        <r>
          <rPr>
            <b/>
            <sz val="8"/>
            <rFont val="Tahoma"/>
            <family val="2"/>
          </rPr>
          <t>Robert Hyers Data</t>
        </r>
      </text>
    </comment>
    <comment ref="B883" authorId="2">
      <text>
        <r>
          <rPr>
            <b/>
            <sz val="8"/>
            <rFont val="Tahoma"/>
            <family val="2"/>
          </rPr>
          <t>Hyers</t>
        </r>
      </text>
    </comment>
    <comment ref="F883" authorId="2">
      <text>
        <r>
          <rPr>
            <b/>
            <sz val="8"/>
            <rFont val="Tahoma"/>
            <family val="2"/>
          </rPr>
          <t>showard:</t>
        </r>
        <r>
          <rPr>
            <sz val="8"/>
            <rFont val="Tahoma"/>
            <family val="2"/>
          </rPr>
          <t xml:space="preserve">
</t>
        </r>
      </text>
    </comment>
    <comment ref="B891" authorId="2">
      <text>
        <r>
          <rPr>
            <b/>
            <sz val="8"/>
            <rFont val="Tahoma"/>
            <family val="2"/>
          </rPr>
          <t>Hyers</t>
        </r>
      </text>
    </comment>
    <comment ref="F891" authorId="2">
      <text>
        <r>
          <rPr>
            <b/>
            <sz val="8"/>
            <rFont val="Tahoma"/>
            <family val="2"/>
          </rPr>
          <t>showard:</t>
        </r>
        <r>
          <rPr>
            <sz val="8"/>
            <rFont val="Tahoma"/>
            <family val="2"/>
          </rPr>
          <t xml:space="preserve">
</t>
        </r>
      </text>
    </comment>
    <comment ref="G892" authorId="0">
      <text>
        <r>
          <rPr>
            <sz val="8"/>
            <rFont val="Tahoma"/>
            <family val="2"/>
          </rPr>
          <t>Interpolated</t>
        </r>
      </text>
    </comment>
    <comment ref="F331" authorId="2">
      <text>
        <r>
          <rPr>
            <b/>
            <sz val="8"/>
            <rFont val="Tahoma"/>
            <family val="2"/>
          </rPr>
          <t>showard:</t>
        </r>
        <r>
          <rPr>
            <sz val="8"/>
            <rFont val="Tahoma"/>
            <family val="2"/>
          </rPr>
          <t xml:space="preserve">
</t>
        </r>
      </text>
    </comment>
    <comment ref="C884" authorId="2">
      <text>
        <r>
          <rPr>
            <b/>
            <sz val="8"/>
            <rFont val="Tahoma"/>
            <family val="2"/>
          </rPr>
          <t>Interpolated from 0K to avoid caption failure if DGo below -300 Kcal/gfw</t>
        </r>
      </text>
    </comment>
    <comment ref="H560" authorId="2">
      <text>
        <r>
          <rPr>
            <b/>
            <sz val="8"/>
            <rFont val="Tahoma"/>
            <family val="2"/>
          </rPr>
          <t>FromThermoCalc</t>
        </r>
      </text>
    </comment>
    <comment ref="H561" authorId="2">
      <text>
        <r>
          <rPr>
            <b/>
            <sz val="8"/>
            <rFont val="Tahoma"/>
            <family val="2"/>
          </rPr>
          <t>FromThermoCalc</t>
        </r>
      </text>
    </comment>
    <comment ref="H558" authorId="2">
      <text>
        <r>
          <rPr>
            <b/>
            <sz val="8"/>
            <rFont val="Tahoma"/>
            <family val="2"/>
          </rPr>
          <t>FromThermoCalc</t>
        </r>
      </text>
    </comment>
    <comment ref="H557" authorId="2">
      <text>
        <r>
          <rPr>
            <b/>
            <sz val="8"/>
            <rFont val="Tahoma"/>
            <family val="2"/>
          </rPr>
          <t>FromThermoCalc</t>
        </r>
      </text>
    </comment>
    <comment ref="H556" authorId="2">
      <text>
        <r>
          <rPr>
            <b/>
            <sz val="8"/>
            <rFont val="Tahoma"/>
            <family val="2"/>
          </rPr>
          <t>Extrapolated</t>
        </r>
      </text>
    </comment>
    <comment ref="H559" authorId="2">
      <text>
        <r>
          <rPr>
            <b/>
            <sz val="8"/>
            <rFont val="Tahoma"/>
            <family val="2"/>
          </rPr>
          <t>Extrapolated</t>
        </r>
      </text>
    </comment>
    <comment ref="H562" authorId="2">
      <text>
        <r>
          <rPr>
            <b/>
            <sz val="8"/>
            <rFont val="Tahoma"/>
            <family val="2"/>
          </rPr>
          <t>Extrapolated</t>
        </r>
      </text>
    </comment>
    <comment ref="H553" authorId="2">
      <text>
        <r>
          <rPr>
            <b/>
            <sz val="8"/>
            <rFont val="Tahoma"/>
            <family val="2"/>
          </rPr>
          <t>From ThermoCalc</t>
        </r>
      </text>
    </comment>
    <comment ref="H550" authorId="2">
      <text>
        <r>
          <rPr>
            <b/>
            <sz val="8"/>
            <rFont val="Tahoma"/>
            <family val="2"/>
          </rPr>
          <t>From ThermoCalc</t>
        </r>
      </text>
    </comment>
    <comment ref="H549" authorId="2">
      <text>
        <r>
          <rPr>
            <b/>
            <sz val="8"/>
            <rFont val="Tahoma"/>
            <family val="2"/>
          </rPr>
          <t>From ThermoCalc</t>
        </r>
      </text>
    </comment>
    <comment ref="G554" authorId="2">
      <text>
        <r>
          <rPr>
            <b/>
            <sz val="8"/>
            <rFont val="Tahoma"/>
            <family val="2"/>
          </rPr>
          <t>Adj from ThermoCalc</t>
        </r>
      </text>
    </comment>
    <comment ref="G551" authorId="2">
      <text>
        <r>
          <rPr>
            <b/>
            <sz val="8"/>
            <rFont val="Tahoma"/>
            <family val="2"/>
          </rPr>
          <t>Adj from ThermoCalc</t>
        </r>
      </text>
    </comment>
    <comment ref="H554" authorId="2">
      <text>
        <r>
          <rPr>
            <b/>
            <sz val="8"/>
            <rFont val="Tahoma"/>
            <family val="2"/>
          </rPr>
          <t>Extrapolated</t>
        </r>
      </text>
    </comment>
    <comment ref="H551" authorId="2">
      <text>
        <r>
          <rPr>
            <b/>
            <sz val="8"/>
            <rFont val="Tahoma"/>
            <family val="2"/>
          </rPr>
          <t>Extrapolated</t>
        </r>
      </text>
    </comment>
    <comment ref="H548" authorId="2">
      <text>
        <r>
          <rPr>
            <b/>
            <sz val="8"/>
            <rFont val="Tahoma"/>
            <family val="2"/>
          </rPr>
          <t>Extrapolated</t>
        </r>
      </text>
    </comment>
    <comment ref="H567" authorId="2">
      <text>
        <r>
          <rPr>
            <b/>
            <sz val="8"/>
            <rFont val="Tahoma"/>
            <family val="2"/>
          </rPr>
          <t>Extrapolated</t>
        </r>
      </text>
    </comment>
    <comment ref="H564" authorId="2">
      <text>
        <r>
          <rPr>
            <b/>
            <sz val="8"/>
            <rFont val="Tahoma"/>
            <family val="2"/>
          </rPr>
          <t>Extrapolated</t>
        </r>
      </text>
    </comment>
    <comment ref="G570" authorId="2">
      <text>
        <r>
          <rPr>
            <b/>
            <sz val="8"/>
            <rFont val="Tahoma"/>
            <family val="2"/>
          </rPr>
          <t>Adj from ThermoCalc</t>
        </r>
      </text>
    </comment>
    <comment ref="G567" authorId="2">
      <text>
        <r>
          <rPr>
            <b/>
            <sz val="8"/>
            <rFont val="Tahoma"/>
            <family val="2"/>
          </rPr>
          <t>Adj from ThermoCalc</t>
        </r>
      </text>
    </comment>
    <comment ref="H565" authorId="2">
      <text>
        <r>
          <rPr>
            <b/>
            <sz val="8"/>
            <rFont val="Tahoma"/>
            <family val="2"/>
          </rPr>
          <t>FromThermoCalc</t>
        </r>
      </text>
    </comment>
    <comment ref="H566" authorId="2">
      <text>
        <r>
          <rPr>
            <b/>
            <sz val="8"/>
            <rFont val="Tahoma"/>
            <family val="2"/>
          </rPr>
          <t>FromThermoCalc</t>
        </r>
      </text>
    </comment>
    <comment ref="H568" authorId="2">
      <text>
        <r>
          <rPr>
            <b/>
            <sz val="8"/>
            <rFont val="Tahoma"/>
            <family val="2"/>
          </rPr>
          <t>FromThermoCalc</t>
        </r>
      </text>
    </comment>
    <comment ref="H569" authorId="2">
      <text>
        <r>
          <rPr>
            <b/>
            <sz val="8"/>
            <rFont val="Tahoma"/>
            <family val="2"/>
          </rPr>
          <t>FromThermoCalc</t>
        </r>
      </text>
    </comment>
    <comment ref="H570" authorId="2">
      <text>
        <r>
          <rPr>
            <b/>
            <sz val="8"/>
            <rFont val="Tahoma"/>
            <family val="2"/>
          </rPr>
          <t>Extrapolated
2800 -96.0469
2900 -93.5101</t>
        </r>
      </text>
    </comment>
    <comment ref="L548" authorId="2">
      <text>
        <r>
          <rPr>
            <b/>
            <sz val="8"/>
            <rFont val="Tahoma"/>
            <family val="2"/>
          </rPr>
          <t>Extrapolated</t>
        </r>
      </text>
    </comment>
    <comment ref="L549" authorId="2">
      <text>
        <r>
          <rPr>
            <b/>
            <sz val="8"/>
            <rFont val="Tahoma"/>
            <family val="2"/>
          </rPr>
          <t>From ThermoCalc</t>
        </r>
      </text>
    </comment>
    <comment ref="L550" authorId="2">
      <text>
        <r>
          <rPr>
            <b/>
            <sz val="8"/>
            <rFont val="Tahoma"/>
            <family val="2"/>
          </rPr>
          <t>From ThermoCalc</t>
        </r>
      </text>
    </comment>
    <comment ref="L551" authorId="2">
      <text>
        <r>
          <rPr>
            <b/>
            <sz val="8"/>
            <rFont val="Tahoma"/>
            <family val="2"/>
          </rPr>
          <t>Extrapolated</t>
        </r>
      </text>
    </comment>
    <comment ref="L556" authorId="2">
      <text>
        <r>
          <rPr>
            <b/>
            <sz val="8"/>
            <rFont val="Tahoma"/>
            <family val="2"/>
          </rPr>
          <t>Extrapolated</t>
        </r>
      </text>
    </comment>
    <comment ref="L557" authorId="2">
      <text>
        <r>
          <rPr>
            <b/>
            <sz val="8"/>
            <rFont val="Tahoma"/>
            <family val="2"/>
          </rPr>
          <t>From ThermoCalc</t>
        </r>
      </text>
    </comment>
    <comment ref="L558" authorId="2">
      <text>
        <r>
          <rPr>
            <b/>
            <sz val="8"/>
            <rFont val="Tahoma"/>
            <family val="2"/>
          </rPr>
          <t>From ThermoCalc</t>
        </r>
      </text>
    </comment>
    <comment ref="L559" authorId="2">
      <text>
        <r>
          <rPr>
            <b/>
            <sz val="8"/>
            <rFont val="Tahoma"/>
            <family val="2"/>
          </rPr>
          <t>Extrapolated</t>
        </r>
      </text>
    </comment>
    <comment ref="L564" authorId="2">
      <text>
        <r>
          <rPr>
            <b/>
            <sz val="8"/>
            <rFont val="Tahoma"/>
            <family val="2"/>
          </rPr>
          <t>Extrapolated</t>
        </r>
      </text>
    </comment>
    <comment ref="L565" authorId="2">
      <text>
        <r>
          <rPr>
            <b/>
            <sz val="8"/>
            <rFont val="Tahoma"/>
            <family val="2"/>
          </rPr>
          <t>From ThermoCalc</t>
        </r>
      </text>
    </comment>
    <comment ref="L566" authorId="2">
      <text>
        <r>
          <rPr>
            <b/>
            <sz val="8"/>
            <rFont val="Tahoma"/>
            <family val="2"/>
          </rPr>
          <t>From ThermoCalc</t>
        </r>
      </text>
    </comment>
    <comment ref="K567" authorId="2">
      <text>
        <r>
          <rPr>
            <b/>
            <sz val="8"/>
            <rFont val="Tahoma"/>
            <family val="2"/>
          </rPr>
          <t>Adjusted from ThermoCalc</t>
        </r>
      </text>
    </comment>
    <comment ref="L567" authorId="2">
      <text>
        <r>
          <rPr>
            <b/>
            <sz val="8"/>
            <rFont val="Tahoma"/>
            <family val="2"/>
          </rPr>
          <t>Extrapolated</t>
        </r>
      </text>
    </comment>
    <comment ref="L568" authorId="2">
      <text>
        <r>
          <rPr>
            <b/>
            <sz val="8"/>
            <rFont val="Tahoma"/>
            <family val="2"/>
          </rPr>
          <t>From ThermoCalc</t>
        </r>
      </text>
    </comment>
    <comment ref="L569" authorId="2">
      <text>
        <r>
          <rPr>
            <b/>
            <sz val="8"/>
            <rFont val="Tahoma"/>
            <family val="2"/>
          </rPr>
          <t>From ThermoCalc</t>
        </r>
      </text>
    </comment>
    <comment ref="L570" authorId="2">
      <text>
        <r>
          <rPr>
            <b/>
            <sz val="8"/>
            <rFont val="Tahoma"/>
            <family val="2"/>
          </rPr>
          <t>Extrapolated</t>
        </r>
      </text>
    </comment>
    <comment ref="D548" authorId="2">
      <text>
        <r>
          <rPr>
            <b/>
            <sz val="8"/>
            <rFont val="Tahoma"/>
            <family val="2"/>
          </rPr>
          <t xml:space="preserve"> (too exothermic by ~30 Kcal)</t>
        </r>
      </text>
    </comment>
    <comment ref="D549" authorId="2">
      <text>
        <r>
          <rPr>
            <b/>
            <sz val="8"/>
            <rFont val="Tahoma"/>
            <family val="2"/>
          </rPr>
          <t xml:space="preserve"> (too exothermic by ~33 Kcal)</t>
        </r>
      </text>
    </comment>
    <comment ref="D556" authorId="2">
      <text>
        <r>
          <rPr>
            <b/>
            <sz val="8"/>
            <rFont val="Tahoma"/>
            <family val="2"/>
          </rPr>
          <t>too exothermic by ~8 kcal</t>
        </r>
      </text>
    </comment>
    <comment ref="D557" authorId="2">
      <text>
        <r>
          <rPr>
            <b/>
            <sz val="8"/>
            <rFont val="Tahoma"/>
            <family val="2"/>
          </rPr>
          <t>too exothermic by 13 kcal</t>
        </r>
      </text>
    </comment>
    <comment ref="C557" authorId="2">
      <text>
        <r>
          <rPr>
            <b/>
            <sz val="8"/>
            <rFont val="Tahoma"/>
            <family val="2"/>
          </rPr>
          <t xml:space="preserve">m is lower oxide and is too high by ~800 K
</t>
        </r>
      </text>
    </comment>
    <comment ref="C566" authorId="2">
      <text>
        <r>
          <rPr>
            <b/>
            <sz val="8"/>
            <rFont val="Tahoma"/>
            <family val="2"/>
          </rPr>
          <t>too high by ~300 K</t>
        </r>
      </text>
    </comment>
    <comment ref="C558" authorId="2">
      <text>
        <r>
          <rPr>
            <b/>
            <sz val="8"/>
            <rFont val="Tahoma"/>
            <family val="2"/>
          </rPr>
          <t>M is higher oxid eand is too high by ~1000 K</t>
        </r>
      </text>
    </comment>
    <comment ref="D558" authorId="2">
      <text>
        <r>
          <rPr>
            <b/>
            <sz val="8"/>
            <rFont val="Tahoma"/>
            <family val="2"/>
          </rPr>
          <t>appox 35 kcal more exothermic at true melting point ~2180 K</t>
        </r>
      </text>
    </comment>
    <comment ref="C549" authorId="2">
      <text>
        <r>
          <rPr>
            <b/>
            <sz val="8"/>
            <rFont val="Tahoma"/>
            <family val="2"/>
          </rPr>
          <t xml:space="preserve">M is close to other literature values
</t>
        </r>
      </text>
    </comment>
  </commentList>
</comments>
</file>

<file path=xl/comments8.xml><?xml version="1.0" encoding="utf-8"?>
<comments xmlns="http://schemas.openxmlformats.org/spreadsheetml/2006/main">
  <authors>
    <author>Stanley M Howard</author>
    <author>Stan</author>
  </authors>
  <commentList>
    <comment ref="D41" authorId="0">
      <text>
        <r>
          <rPr>
            <b/>
            <sz val="8"/>
            <rFont val="Tahoma"/>
            <family val="2"/>
          </rPr>
          <t xml:space="preserve">MSTS 10th </t>
        </r>
      </text>
    </comment>
    <comment ref="I137" authorId="1">
      <text>
        <r>
          <rPr>
            <b/>
            <sz val="8"/>
            <rFont val="Tahoma"/>
            <family val="2"/>
          </rPr>
          <t>??</t>
        </r>
      </text>
    </comment>
  </commentList>
</comments>
</file>

<file path=xl/comments9.xml><?xml version="1.0" encoding="utf-8"?>
<comments xmlns="http://schemas.openxmlformats.org/spreadsheetml/2006/main">
  <authors>
    <author>Stan Howard</author>
  </authors>
  <commentList>
    <comment ref="C189" authorId="0">
      <text>
        <r>
          <rPr>
            <b/>
            <sz val="8"/>
            <rFont val="Tahoma"/>
            <family val="2"/>
          </rPr>
          <t>interp from 2176K 8.2
Kcal</t>
        </r>
      </text>
    </comment>
    <comment ref="C197" authorId="0">
      <text>
        <r>
          <rPr>
            <b/>
            <sz val="8"/>
            <rFont val="Tahoma"/>
            <family val="2"/>
          </rPr>
          <t>interp from 2176K 21.7Kcal</t>
        </r>
      </text>
    </comment>
    <comment ref="C205" authorId="0">
      <text>
        <r>
          <rPr>
            <b/>
            <sz val="8"/>
            <rFont val="Tahoma"/>
            <family val="2"/>
          </rPr>
          <t>inter from 1809K 38.5Kcal</t>
        </r>
      </text>
    </comment>
  </commentList>
</comments>
</file>

<file path=xl/sharedStrings.xml><?xml version="1.0" encoding="utf-8"?>
<sst xmlns="http://schemas.openxmlformats.org/spreadsheetml/2006/main" count="4806" uniqueCount="598">
  <si>
    <t>Select Cations</t>
  </si>
  <si>
    <t>Ac</t>
  </si>
  <si>
    <t>Al</t>
  </si>
  <si>
    <t>As</t>
  </si>
  <si>
    <t>Au</t>
  </si>
  <si>
    <t>B</t>
  </si>
  <si>
    <t>Ba</t>
  </si>
  <si>
    <t>Be</t>
  </si>
  <si>
    <t>Bi</t>
  </si>
  <si>
    <t>C</t>
  </si>
  <si>
    <t>Ca</t>
  </si>
  <si>
    <t>Cb</t>
  </si>
  <si>
    <t>Ce</t>
  </si>
  <si>
    <t>Co</t>
  </si>
  <si>
    <t>Cr</t>
  </si>
  <si>
    <t>Cu</t>
  </si>
  <si>
    <t>Fe</t>
  </si>
  <si>
    <t>Ga</t>
  </si>
  <si>
    <t>Ge</t>
  </si>
  <si>
    <t>H</t>
  </si>
  <si>
    <t>Hf</t>
  </si>
  <si>
    <t>Hg</t>
  </si>
  <si>
    <t>In</t>
  </si>
  <si>
    <t>Ir</t>
  </si>
  <si>
    <t>K</t>
  </si>
  <si>
    <t>La</t>
  </si>
  <si>
    <t>Li</t>
  </si>
  <si>
    <t>Mg</t>
  </si>
  <si>
    <t>Mn</t>
  </si>
  <si>
    <t>Mo</t>
  </si>
  <si>
    <t>N</t>
  </si>
  <si>
    <t>Na</t>
  </si>
  <si>
    <t>Nb</t>
  </si>
  <si>
    <t>Ni</t>
  </si>
  <si>
    <t>Os</t>
  </si>
  <si>
    <t>P</t>
  </si>
  <si>
    <t>Pb</t>
  </si>
  <si>
    <t>Pd</t>
  </si>
  <si>
    <t>Po</t>
  </si>
  <si>
    <t>Pt</t>
  </si>
  <si>
    <t>Pu</t>
  </si>
  <si>
    <t>Ra</t>
  </si>
  <si>
    <t>Re</t>
  </si>
  <si>
    <t>Rh</t>
  </si>
  <si>
    <t>Ru</t>
  </si>
  <si>
    <t>S</t>
  </si>
  <si>
    <t>Sb</t>
  </si>
  <si>
    <t>Sc</t>
  </si>
  <si>
    <t>Se</t>
  </si>
  <si>
    <t>Si</t>
  </si>
  <si>
    <t>Sn</t>
  </si>
  <si>
    <t>Sr</t>
  </si>
  <si>
    <t>Ta</t>
  </si>
  <si>
    <t>Te</t>
  </si>
  <si>
    <t>Th</t>
  </si>
  <si>
    <t>Ti</t>
  </si>
  <si>
    <t>Tl</t>
  </si>
  <si>
    <t>U</t>
  </si>
  <si>
    <t>V</t>
  </si>
  <si>
    <t>W</t>
  </si>
  <si>
    <t>Zn</t>
  </si>
  <si>
    <t>Zr</t>
  </si>
  <si>
    <t>CO/CO2</t>
  </si>
  <si>
    <t>Cu2O/CuO</t>
  </si>
  <si>
    <t>Fe/Fe3O4</t>
  </si>
  <si>
    <t>FeO/Fe3O4</t>
  </si>
  <si>
    <t>Fe3O4/Fe2O3</t>
  </si>
  <si>
    <t>Oxide Data</t>
  </si>
  <si>
    <t>Part-1</t>
  </si>
  <si>
    <t>Part-2</t>
  </si>
  <si>
    <t>Part-3</t>
  </si>
  <si>
    <t>Part-4</t>
  </si>
  <si>
    <t>Part-5</t>
  </si>
  <si>
    <t>Part-6</t>
  </si>
  <si>
    <t>Part-7</t>
  </si>
  <si>
    <t>T, K</t>
  </si>
  <si>
    <t>M</t>
  </si>
  <si>
    <t>m</t>
  </si>
  <si>
    <t>b</t>
  </si>
  <si>
    <t>Ag</t>
  </si>
  <si>
    <t>Tb</t>
  </si>
  <si>
    <t>Yb</t>
  </si>
  <si>
    <t>Sm</t>
  </si>
  <si>
    <t>Cd</t>
  </si>
  <si>
    <t>Ho</t>
  </si>
  <si>
    <t>Tm</t>
  </si>
  <si>
    <t>Cs</t>
  </si>
  <si>
    <t>Rb</t>
  </si>
  <si>
    <t>Eu</t>
  </si>
  <si>
    <t>Pr</t>
  </si>
  <si>
    <t>Er</t>
  </si>
  <si>
    <t>Dy</t>
  </si>
  <si>
    <t>Lu</t>
  </si>
  <si>
    <t>Gd</t>
  </si>
  <si>
    <t>Y</t>
  </si>
  <si>
    <r>
      <t>D</t>
    </r>
    <r>
      <rPr>
        <b/>
        <sz val="10"/>
        <rFont val="Times New Roman"/>
        <family val="1"/>
      </rPr>
      <t>G</t>
    </r>
    <r>
      <rPr>
        <b/>
        <vertAlign val="superscript"/>
        <sz val="10"/>
        <rFont val="Times New Roman"/>
        <family val="1"/>
      </rPr>
      <t xml:space="preserve">o </t>
    </r>
    <r>
      <rPr>
        <b/>
        <sz val="10"/>
        <rFont val="Times New Roman"/>
        <family val="1"/>
      </rPr>
      <t>, Kcal/mol</t>
    </r>
  </si>
  <si>
    <r>
      <t>4Bi</t>
    </r>
    <r>
      <rPr>
        <b/>
        <vertAlign val="subscript"/>
        <sz val="10"/>
        <rFont val="Arial"/>
        <family val="2"/>
      </rPr>
      <t>3</t>
    </r>
    <r>
      <rPr>
        <b/>
        <sz val="10"/>
        <rFont val="Arial"/>
        <family val="2"/>
      </rPr>
      <t>O</t>
    </r>
    <r>
      <rPr>
        <b/>
        <vertAlign val="subscript"/>
        <sz val="10"/>
        <rFont val="Arial"/>
        <family val="2"/>
      </rPr>
      <t>4</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6Bi</t>
    </r>
    <r>
      <rPr>
        <b/>
        <vertAlign val="subscript"/>
        <sz val="10"/>
        <rFont val="Arial"/>
        <family val="2"/>
      </rPr>
      <t>2</t>
    </r>
    <r>
      <rPr>
        <b/>
        <sz val="10"/>
        <rFont val="Arial"/>
        <family val="2"/>
      </rPr>
      <t>O</t>
    </r>
    <r>
      <rPr>
        <b/>
        <vertAlign val="subscript"/>
        <sz val="10"/>
        <rFont val="Arial"/>
        <family val="2"/>
      </rPr>
      <t>3</t>
    </r>
  </si>
  <si>
    <r>
      <t xml:space="preserve"> 2Mn</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4MnO</t>
    </r>
    <r>
      <rPr>
        <b/>
        <vertAlign val="subscript"/>
        <sz val="10"/>
        <rFont val="Arial"/>
        <family val="2"/>
      </rPr>
      <t>2</t>
    </r>
  </si>
  <si>
    <r>
      <t>4/3Rh</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2/3Rh</t>
    </r>
    <r>
      <rPr>
        <b/>
        <vertAlign val="subscript"/>
        <sz val="10"/>
        <rFont val="Arial"/>
        <family val="2"/>
      </rPr>
      <t>2</t>
    </r>
    <r>
      <rPr>
        <b/>
        <sz val="10"/>
        <rFont val="Arial"/>
        <family val="2"/>
      </rPr>
      <t>O</t>
    </r>
    <r>
      <rPr>
        <b/>
        <vertAlign val="subscript"/>
        <sz val="10"/>
        <rFont val="Arial"/>
        <family val="2"/>
      </rPr>
      <t>3</t>
    </r>
  </si>
  <si>
    <r>
      <t>V</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t>
    </r>
    <r>
      <rPr>
        <b/>
        <vertAlign val="subscript"/>
        <sz val="10"/>
        <rFont val="Arial"/>
        <family val="2"/>
      </rPr>
      <t>2</t>
    </r>
    <r>
      <rPr>
        <b/>
        <sz val="10"/>
        <rFont val="Arial"/>
        <family val="2"/>
      </rPr>
      <t>O</t>
    </r>
    <r>
      <rPr>
        <b/>
        <vertAlign val="subscript"/>
        <sz val="10"/>
        <rFont val="Arial"/>
        <family val="2"/>
      </rPr>
      <t>5</t>
    </r>
  </si>
  <si>
    <r>
      <t>2/3Ir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2/3IrO</t>
    </r>
    <r>
      <rPr>
        <b/>
        <vertAlign val="subscript"/>
        <sz val="10"/>
        <rFont val="Arial"/>
        <family val="2"/>
      </rPr>
      <t>3</t>
    </r>
  </si>
  <si>
    <r>
      <t>2Cr</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4CrO</t>
    </r>
    <r>
      <rPr>
        <b/>
        <vertAlign val="subscript"/>
        <sz val="10"/>
        <rFont val="Arial"/>
        <family val="2"/>
      </rPr>
      <t>2</t>
    </r>
    <r>
      <rPr>
        <b/>
        <sz val="10"/>
        <rFont val="Arial"/>
        <family val="2"/>
      </rPr>
      <t xml:space="preserve"> </t>
    </r>
  </si>
  <si>
    <r>
      <t>4/3In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t>
    </r>
    <r>
      <rPr>
        <b/>
        <vertAlign val="subscript"/>
        <sz val="10"/>
        <rFont val="Arial"/>
        <family val="2"/>
      </rPr>
      <t>2</t>
    </r>
    <r>
      <rPr>
        <b/>
        <sz val="10"/>
        <rFont val="Arial"/>
        <family val="2"/>
      </rPr>
      <t>O</t>
    </r>
    <r>
      <rPr>
        <b/>
        <vertAlign val="subscript"/>
        <sz val="10"/>
        <rFont val="Arial"/>
        <family val="2"/>
      </rPr>
      <t>3</t>
    </r>
  </si>
  <si>
    <r>
      <t>4Ag</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O</t>
    </r>
  </si>
  <si>
    <r>
      <t>Cu</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2CuO</t>
    </r>
  </si>
  <si>
    <r>
      <t>4.762Tb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9.524TbO</t>
    </r>
    <r>
      <rPr>
        <b/>
        <vertAlign val="subscript"/>
        <sz val="10"/>
        <rFont val="Arial"/>
        <family val="2"/>
      </rPr>
      <t>1</t>
    </r>
    <r>
      <rPr>
        <b/>
        <sz val="10"/>
        <rFont val="Arial"/>
        <family val="2"/>
      </rPr>
      <t>.709</t>
    </r>
  </si>
  <si>
    <r>
      <t>2C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2CO</t>
    </r>
  </si>
  <si>
    <r>
      <t>Os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OsO</t>
    </r>
    <r>
      <rPr>
        <b/>
        <vertAlign val="subscript"/>
        <sz val="10"/>
        <rFont val="Arial"/>
        <family val="2"/>
      </rPr>
      <t>2</t>
    </r>
  </si>
  <si>
    <r>
      <t>4/3Cr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t>
    </r>
    <r>
      <rPr>
        <b/>
        <vertAlign val="subscript"/>
        <sz val="10"/>
        <rFont val="Arial"/>
        <family val="2"/>
      </rPr>
      <t>2</t>
    </r>
    <r>
      <rPr>
        <b/>
        <sz val="10"/>
        <rFont val="Arial"/>
        <family val="2"/>
      </rPr>
      <t>O</t>
    </r>
    <r>
      <rPr>
        <b/>
        <vertAlign val="subscript"/>
        <sz val="10"/>
        <rFont val="Arial"/>
        <family val="2"/>
      </rPr>
      <t>3</t>
    </r>
  </si>
  <si>
    <r>
      <t>4K</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t>
    </r>
    <r>
      <rPr>
        <b/>
        <vertAlign val="subscript"/>
        <sz val="10"/>
        <rFont val="Arial"/>
        <family val="2"/>
      </rPr>
      <t>2</t>
    </r>
    <r>
      <rPr>
        <b/>
        <sz val="10"/>
        <rFont val="Arial"/>
        <family val="2"/>
      </rPr>
      <t>O</t>
    </r>
  </si>
  <si>
    <r>
      <t>3/2Pt</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1/2Pt</t>
    </r>
    <r>
      <rPr>
        <b/>
        <vertAlign val="subscript"/>
        <sz val="10"/>
        <rFont val="Arial"/>
        <family val="2"/>
      </rPr>
      <t>3</t>
    </r>
    <r>
      <rPr>
        <b/>
        <sz val="10"/>
        <rFont val="Arial"/>
        <family val="2"/>
      </rPr>
      <t>O</t>
    </r>
    <r>
      <rPr>
        <b/>
        <vertAlign val="subscript"/>
        <sz val="10"/>
        <rFont val="Arial"/>
        <family val="2"/>
      </rPr>
      <t>4</t>
    </r>
  </si>
  <si>
    <r>
      <t>4Cu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t>
    </r>
    <r>
      <rPr>
        <b/>
        <vertAlign val="subscript"/>
        <sz val="10"/>
        <rFont val="Arial"/>
        <family val="2"/>
      </rPr>
      <t>2</t>
    </r>
    <r>
      <rPr>
        <b/>
        <sz val="10"/>
        <rFont val="Arial"/>
        <family val="2"/>
      </rPr>
      <t>O</t>
    </r>
  </si>
  <si>
    <r>
      <t>As</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1/2As</t>
    </r>
    <r>
      <rPr>
        <b/>
        <vertAlign val="subscript"/>
        <sz val="10"/>
        <rFont val="Arial"/>
        <family val="2"/>
      </rPr>
      <t>2</t>
    </r>
    <r>
      <rPr>
        <b/>
        <sz val="10"/>
        <rFont val="Arial"/>
        <family val="2"/>
      </rPr>
      <t>O</t>
    </r>
    <r>
      <rPr>
        <b/>
        <vertAlign val="subscript"/>
        <sz val="10"/>
        <rFont val="Arial"/>
        <family val="2"/>
      </rPr>
      <t>4</t>
    </r>
  </si>
  <si>
    <r>
      <t>4VO</t>
    </r>
    <r>
      <rPr>
        <b/>
        <vertAlign val="subscript"/>
        <sz val="10"/>
        <rFont val="Arial"/>
        <family val="2"/>
      </rPr>
      <t>2</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5</t>
    </r>
  </si>
  <si>
    <r>
      <t>Te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TeO</t>
    </r>
    <r>
      <rPr>
        <b/>
        <vertAlign val="subscript"/>
        <sz val="10"/>
        <rFont val="Arial"/>
        <family val="2"/>
      </rPr>
      <t>2</t>
    </r>
  </si>
  <si>
    <r>
      <t>4Na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t>
    </r>
    <r>
      <rPr>
        <b/>
        <vertAlign val="subscript"/>
        <sz val="10"/>
        <rFont val="Arial"/>
        <family val="2"/>
      </rPr>
      <t>2</t>
    </r>
    <r>
      <rPr>
        <b/>
        <sz val="10"/>
        <rFont val="Arial"/>
        <family val="2"/>
      </rPr>
      <t>O</t>
    </r>
  </si>
  <si>
    <r>
      <t>4/3B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t>
    </r>
    <r>
      <rPr>
        <b/>
        <vertAlign val="subscript"/>
        <sz val="10"/>
        <rFont val="Arial"/>
        <family val="2"/>
      </rPr>
      <t>2</t>
    </r>
    <r>
      <rPr>
        <b/>
        <sz val="10"/>
        <rFont val="Arial"/>
        <family val="2"/>
      </rPr>
      <t>O</t>
    </r>
    <r>
      <rPr>
        <b/>
        <vertAlign val="subscript"/>
        <sz val="10"/>
        <rFont val="Arial"/>
        <family val="2"/>
      </rPr>
      <t>3</t>
    </r>
  </si>
  <si>
    <r>
      <t>Tl</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Tl</t>
    </r>
    <r>
      <rPr>
        <b/>
        <vertAlign val="subscript"/>
        <sz val="10"/>
        <rFont val="Arial"/>
        <family val="2"/>
      </rPr>
      <t>2</t>
    </r>
    <r>
      <rPr>
        <b/>
        <sz val="10"/>
        <rFont val="Arial"/>
        <family val="2"/>
      </rPr>
      <t>O</t>
    </r>
    <r>
      <rPr>
        <b/>
        <vertAlign val="subscript"/>
        <sz val="10"/>
        <rFont val="Arial"/>
        <family val="2"/>
      </rPr>
      <t>3</t>
    </r>
  </si>
  <si>
    <r>
      <t>4MnO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t>
    </r>
    <r>
      <rPr>
        <b/>
        <vertAlign val="subscript"/>
        <sz val="10"/>
        <rFont val="Arial"/>
        <family val="2"/>
      </rPr>
      <t>2</t>
    </r>
    <r>
      <rPr>
        <b/>
        <sz val="10"/>
        <rFont val="Arial"/>
        <family val="2"/>
      </rPr>
      <t>O</t>
    </r>
    <r>
      <rPr>
        <b/>
        <vertAlign val="subscript"/>
        <sz val="10"/>
        <rFont val="Arial"/>
        <family val="2"/>
      </rPr>
      <t>3</t>
    </r>
  </si>
  <si>
    <r>
      <t>4/3Sb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</si>
  <si>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4VO</t>
    </r>
    <r>
      <rPr>
        <b/>
        <vertAlign val="subscript"/>
        <sz val="10"/>
        <rFont val="Arial"/>
        <family val="2"/>
      </rPr>
      <t>2</t>
    </r>
  </si>
  <si>
    <r>
      <t>2Pb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2PbO</t>
    </r>
  </si>
  <si>
    <r>
      <t>Hf</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HfO</t>
    </r>
    <r>
      <rPr>
        <b/>
        <vertAlign val="subscript"/>
        <sz val="10"/>
        <rFont val="Arial"/>
        <family val="2"/>
      </rPr>
      <t>2</t>
    </r>
  </si>
  <si>
    <r>
      <t>Si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SiO</t>
    </r>
    <r>
      <rPr>
        <b/>
        <vertAlign val="subscript"/>
        <sz val="10"/>
        <rFont val="Arial"/>
        <family val="2"/>
      </rPr>
      <t>2</t>
    </r>
  </si>
  <si>
    <r>
      <t>Se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SeO</t>
    </r>
    <r>
      <rPr>
        <b/>
        <vertAlign val="subscript"/>
        <sz val="10"/>
        <rFont val="Arial"/>
        <family val="2"/>
      </rPr>
      <t>2</t>
    </r>
  </si>
  <si>
    <r>
      <t>2Ni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2NiO</t>
    </r>
  </si>
  <si>
    <r>
      <t>2/3W</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2/3WO</t>
    </r>
    <r>
      <rPr>
        <b/>
        <vertAlign val="subscript"/>
        <sz val="10"/>
        <rFont val="Arial"/>
        <family val="2"/>
      </rPr>
      <t>3</t>
    </r>
  </si>
  <si>
    <r>
      <t>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t>
    </r>
    <r>
      <rPr>
        <b/>
        <vertAlign val="subscript"/>
        <sz val="10"/>
        <rFont val="Arial"/>
        <family val="2"/>
      </rPr>
      <t>2</t>
    </r>
  </si>
  <si>
    <r>
      <t>Ge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GeO</t>
    </r>
    <r>
      <rPr>
        <b/>
        <vertAlign val="subscript"/>
        <sz val="10"/>
        <rFont val="Arial"/>
        <family val="2"/>
      </rPr>
      <t>2</t>
    </r>
  </si>
  <si>
    <r>
      <t>4/3Yb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2/3Yb</t>
    </r>
    <r>
      <rPr>
        <b/>
        <vertAlign val="subscript"/>
        <sz val="10"/>
        <rFont val="Arial"/>
        <family val="2"/>
      </rPr>
      <t>2</t>
    </r>
    <r>
      <rPr>
        <b/>
        <sz val="10"/>
        <rFont val="Arial"/>
        <family val="2"/>
      </rPr>
      <t>O</t>
    </r>
    <r>
      <rPr>
        <b/>
        <vertAlign val="subscript"/>
        <sz val="10"/>
        <rFont val="Arial"/>
        <family val="2"/>
      </rPr>
      <t>3</t>
    </r>
  </si>
  <si>
    <r>
      <t>4/3Sm</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2/3Sm</t>
    </r>
    <r>
      <rPr>
        <b/>
        <vertAlign val="subscript"/>
        <sz val="10"/>
        <rFont val="Arial"/>
        <family val="2"/>
      </rPr>
      <t>2</t>
    </r>
    <r>
      <rPr>
        <b/>
        <sz val="10"/>
        <rFont val="Arial"/>
        <family val="2"/>
      </rPr>
      <t>O</t>
    </r>
    <r>
      <rPr>
        <b/>
        <vertAlign val="subscript"/>
        <sz val="10"/>
        <rFont val="Arial"/>
        <family val="2"/>
      </rPr>
      <t>3</t>
    </r>
  </si>
  <si>
    <r>
      <t>4Tl</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2Tl</t>
    </r>
    <r>
      <rPr>
        <b/>
        <vertAlign val="subscript"/>
        <sz val="10"/>
        <rFont val="Arial"/>
        <family val="2"/>
      </rPr>
      <t>2</t>
    </r>
    <r>
      <rPr>
        <b/>
        <sz val="10"/>
        <rFont val="Arial"/>
        <family val="2"/>
      </rPr>
      <t>O</t>
    </r>
  </si>
  <si>
    <r>
      <t>2Cd</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CdO</t>
    </r>
  </si>
  <si>
    <r>
      <t>4/5P</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t>
    </r>
    <r>
      <rPr>
        <b/>
        <vertAlign val="subscript"/>
        <sz val="10"/>
        <rFont val="Arial"/>
        <family val="2"/>
      </rPr>
      <t>2</t>
    </r>
    <r>
      <rPr>
        <b/>
        <sz val="10"/>
        <rFont val="Arial"/>
        <family val="2"/>
      </rPr>
      <t>O</t>
    </r>
    <r>
      <rPr>
        <b/>
        <vertAlign val="subscript"/>
        <sz val="10"/>
        <rFont val="Arial"/>
        <family val="2"/>
      </rPr>
      <t>5</t>
    </r>
  </si>
  <si>
    <r>
      <t>6FeO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t>
    </r>
    <r>
      <rPr>
        <b/>
        <vertAlign val="subscript"/>
        <sz val="10"/>
        <rFont val="Arial"/>
        <family val="2"/>
      </rPr>
      <t>3</t>
    </r>
    <r>
      <rPr>
        <b/>
        <sz val="10"/>
        <rFont val="Arial"/>
        <family val="2"/>
      </rPr>
      <t>O</t>
    </r>
    <r>
      <rPr>
        <b/>
        <vertAlign val="subscript"/>
        <sz val="10"/>
        <rFont val="Arial"/>
        <family val="2"/>
      </rPr>
      <t>4</t>
    </r>
  </si>
  <si>
    <r>
      <t>2Ge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2GeO(g)</t>
    </r>
  </si>
  <si>
    <r>
      <t>4/3Ho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2/3Ho</t>
    </r>
    <r>
      <rPr>
        <b/>
        <vertAlign val="subscript"/>
        <sz val="10"/>
        <rFont val="Arial"/>
        <family val="2"/>
      </rPr>
      <t>2</t>
    </r>
    <r>
      <rPr>
        <b/>
        <sz val="10"/>
        <rFont val="Arial"/>
        <family val="2"/>
      </rPr>
      <t>O</t>
    </r>
    <r>
      <rPr>
        <b/>
        <vertAlign val="subscript"/>
        <sz val="10"/>
        <rFont val="Arial"/>
        <family val="2"/>
      </rPr>
      <t>3</t>
    </r>
  </si>
  <si>
    <r>
      <t>4/3Tm</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2/3Tm</t>
    </r>
    <r>
      <rPr>
        <b/>
        <vertAlign val="subscript"/>
        <sz val="10"/>
        <rFont val="Arial"/>
        <family val="2"/>
      </rPr>
      <t>2</t>
    </r>
    <r>
      <rPr>
        <b/>
        <sz val="10"/>
        <rFont val="Arial"/>
        <family val="2"/>
      </rPr>
      <t>O</t>
    </r>
    <r>
      <rPr>
        <b/>
        <vertAlign val="subscript"/>
        <sz val="10"/>
        <rFont val="Arial"/>
        <family val="2"/>
      </rPr>
      <t>3</t>
    </r>
  </si>
  <si>
    <r>
      <t>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SO</t>
    </r>
    <r>
      <rPr>
        <b/>
        <vertAlign val="subscript"/>
        <sz val="10"/>
        <rFont val="Arial"/>
        <family val="2"/>
      </rPr>
      <t>2</t>
    </r>
  </si>
  <si>
    <r>
      <t>2CO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t>
    </r>
    <r>
      <rPr>
        <b/>
        <vertAlign val="subscript"/>
        <sz val="10"/>
        <rFont val="Arial"/>
        <family val="2"/>
      </rPr>
      <t>2</t>
    </r>
  </si>
  <si>
    <r>
      <t>4Cs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t>
    </r>
    <r>
      <rPr>
        <b/>
        <vertAlign val="subscript"/>
        <sz val="10"/>
        <rFont val="Arial"/>
        <family val="2"/>
      </rPr>
      <t>2</t>
    </r>
    <r>
      <rPr>
        <b/>
        <sz val="10"/>
        <rFont val="Arial"/>
        <family val="2"/>
      </rPr>
      <t>O</t>
    </r>
  </si>
  <si>
    <r>
      <t>2Fe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2FeO</t>
    </r>
  </si>
  <si>
    <r>
      <t>Sn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SnO</t>
    </r>
    <r>
      <rPr>
        <b/>
        <vertAlign val="subscript"/>
        <sz val="10"/>
        <rFont val="Arial"/>
        <family val="2"/>
      </rPr>
      <t>2</t>
    </r>
  </si>
  <si>
    <r>
      <t>3/2Bi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1/2Bi</t>
    </r>
    <r>
      <rPr>
        <b/>
        <vertAlign val="subscript"/>
        <sz val="10"/>
        <rFont val="Arial"/>
        <family val="2"/>
      </rPr>
      <t>3</t>
    </r>
    <r>
      <rPr>
        <b/>
        <sz val="10"/>
        <rFont val="Arial"/>
        <family val="2"/>
      </rPr>
      <t>O</t>
    </r>
    <r>
      <rPr>
        <b/>
        <vertAlign val="subscript"/>
        <sz val="10"/>
        <rFont val="Arial"/>
        <family val="2"/>
      </rPr>
      <t>4</t>
    </r>
  </si>
  <si>
    <r>
      <t>4NbO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O</t>
    </r>
    <r>
      <rPr>
        <b/>
        <vertAlign val="subscript"/>
        <sz val="10"/>
        <rFont val="Arial"/>
        <family val="2"/>
      </rPr>
      <t>3</t>
    </r>
  </si>
  <si>
    <r>
      <t>2Ti</t>
    </r>
    <r>
      <rPr>
        <b/>
        <vertAlign val="subscript"/>
        <sz val="10"/>
        <rFont val="Arial"/>
        <family val="2"/>
      </rPr>
      <t>3</t>
    </r>
    <r>
      <rPr>
        <b/>
        <sz val="10"/>
        <rFont val="Arial"/>
        <family val="2"/>
      </rPr>
      <t>O</t>
    </r>
    <r>
      <rPr>
        <b/>
        <vertAlign val="subscript"/>
        <sz val="10"/>
        <rFont val="Arial"/>
        <family val="2"/>
      </rPr>
      <t>5</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6TiO</t>
    </r>
    <r>
      <rPr>
        <b/>
        <vertAlign val="subscript"/>
        <sz val="10"/>
        <rFont val="Arial"/>
        <family val="2"/>
      </rPr>
      <t>2</t>
    </r>
  </si>
  <si>
    <r>
      <t>4Fe</t>
    </r>
    <r>
      <rPr>
        <b/>
        <vertAlign val="subscript"/>
        <sz val="10"/>
        <rFont val="Arial"/>
        <family val="2"/>
      </rPr>
      <t>3</t>
    </r>
    <r>
      <rPr>
        <b/>
        <sz val="10"/>
        <rFont val="Arial"/>
        <family val="2"/>
      </rPr>
      <t>O</t>
    </r>
    <r>
      <rPr>
        <b/>
        <vertAlign val="subscript"/>
        <sz val="10"/>
        <rFont val="Arial"/>
        <family val="2"/>
      </rPr>
      <t>4</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6Fe</t>
    </r>
    <r>
      <rPr>
        <b/>
        <vertAlign val="subscript"/>
        <sz val="10"/>
        <rFont val="Arial"/>
        <family val="2"/>
      </rPr>
      <t>2</t>
    </r>
    <r>
      <rPr>
        <b/>
        <sz val="10"/>
        <rFont val="Arial"/>
        <family val="2"/>
      </rPr>
      <t>O</t>
    </r>
    <r>
      <rPr>
        <b/>
        <vertAlign val="subscript"/>
        <sz val="10"/>
        <rFont val="Arial"/>
        <family val="2"/>
      </rPr>
      <t>3</t>
    </r>
  </si>
  <si>
    <r>
      <t>4Rb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t>
    </r>
    <r>
      <rPr>
        <b/>
        <vertAlign val="subscript"/>
        <sz val="10"/>
        <rFont val="Arial"/>
        <family val="2"/>
      </rPr>
      <t>2</t>
    </r>
    <r>
      <rPr>
        <b/>
        <sz val="10"/>
        <rFont val="Arial"/>
        <family val="2"/>
      </rPr>
      <t>O</t>
    </r>
  </si>
  <si>
    <r>
      <t>2Co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2CoO</t>
    </r>
  </si>
  <si>
    <r>
      <t>4/3Ga</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t>
    </r>
    <r>
      <rPr>
        <b/>
        <vertAlign val="subscript"/>
        <sz val="10"/>
        <rFont val="Arial"/>
        <family val="2"/>
      </rPr>
      <t>2</t>
    </r>
    <r>
      <rPr>
        <b/>
        <sz val="10"/>
        <rFont val="Arial"/>
        <family val="2"/>
      </rPr>
      <t>O</t>
    </r>
    <r>
      <rPr>
        <b/>
        <vertAlign val="subscript"/>
        <sz val="10"/>
        <rFont val="Arial"/>
        <family val="2"/>
      </rPr>
      <t>3</t>
    </r>
  </si>
  <si>
    <r>
      <t>6Ti</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4Ti</t>
    </r>
    <r>
      <rPr>
        <b/>
        <vertAlign val="subscript"/>
        <sz val="10"/>
        <rFont val="Arial"/>
        <family val="2"/>
      </rPr>
      <t>3</t>
    </r>
    <r>
      <rPr>
        <b/>
        <sz val="10"/>
        <rFont val="Arial"/>
        <family val="2"/>
      </rPr>
      <t>O</t>
    </r>
    <r>
      <rPr>
        <b/>
        <vertAlign val="subscript"/>
        <sz val="10"/>
        <rFont val="Arial"/>
        <family val="2"/>
      </rPr>
      <t>5</t>
    </r>
  </si>
  <si>
    <r>
      <t>3/2Fe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1/2Fe</t>
    </r>
    <r>
      <rPr>
        <b/>
        <vertAlign val="subscript"/>
        <sz val="10"/>
        <rFont val="Arial"/>
        <family val="2"/>
      </rPr>
      <t>3</t>
    </r>
    <r>
      <rPr>
        <b/>
        <sz val="10"/>
        <rFont val="Arial"/>
        <family val="2"/>
      </rPr>
      <t>O</t>
    </r>
    <r>
      <rPr>
        <b/>
        <vertAlign val="subscript"/>
        <sz val="10"/>
        <rFont val="Arial"/>
        <family val="2"/>
      </rPr>
      <t>4</t>
    </r>
  </si>
  <si>
    <r>
      <t>4EuO</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t>
    </r>
    <r>
      <rPr>
        <b/>
        <vertAlign val="subscript"/>
        <sz val="10"/>
        <rFont val="Arial"/>
        <family val="2"/>
      </rPr>
      <t>2</t>
    </r>
    <r>
      <rPr>
        <b/>
        <sz val="10"/>
        <rFont val="Arial"/>
        <family val="2"/>
      </rPr>
      <t>O</t>
    </r>
    <r>
      <rPr>
        <b/>
        <vertAlign val="subscript"/>
        <sz val="10"/>
        <rFont val="Arial"/>
        <family val="2"/>
      </rPr>
      <t>3</t>
    </r>
  </si>
  <si>
    <r>
      <t>2Zn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2ZnO</t>
    </r>
  </si>
  <si>
    <r>
      <t>2Mn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2MnO</t>
    </r>
  </si>
  <si>
    <r>
      <t>4TiO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t>
    </r>
    <r>
      <rPr>
        <b/>
        <vertAlign val="subscript"/>
        <sz val="10"/>
        <rFont val="Arial"/>
        <family val="2"/>
      </rPr>
      <t>2</t>
    </r>
    <r>
      <rPr>
        <b/>
        <sz val="10"/>
        <rFont val="Arial"/>
        <family val="2"/>
      </rPr>
      <t>O</t>
    </r>
    <r>
      <rPr>
        <b/>
        <vertAlign val="subscript"/>
        <sz val="10"/>
        <rFont val="Arial"/>
        <family val="2"/>
      </rPr>
      <t>3</t>
    </r>
  </si>
  <si>
    <r>
      <t>2H</t>
    </r>
    <r>
      <rPr>
        <b/>
        <vertAlign val="subscript"/>
        <sz val="10"/>
        <rFont val="Arial"/>
        <family val="2"/>
      </rPr>
      <t>2</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t>
    </r>
    <r>
      <rPr>
        <b/>
        <vertAlign val="subscript"/>
        <sz val="10"/>
        <rFont val="Arial"/>
        <family val="2"/>
      </rPr>
      <t>2</t>
    </r>
    <r>
      <rPr>
        <b/>
        <sz val="10"/>
        <rFont val="Arial"/>
        <family val="2"/>
      </rPr>
      <t>O</t>
    </r>
  </si>
  <si>
    <r>
      <t>1.09Pr + O</t>
    </r>
    <r>
      <rPr>
        <b/>
        <vertAlign val="subscript"/>
        <sz val="10"/>
        <rFont val="Arial"/>
        <family val="2"/>
      </rPr>
      <t>2</t>
    </r>
    <r>
      <rPr>
        <b/>
        <sz val="10"/>
        <rFont val="Arial"/>
        <family val="2"/>
      </rPr>
      <t xml:space="preserve"> = PrO</t>
    </r>
    <r>
      <rPr>
        <b/>
        <vertAlign val="subscript"/>
        <sz val="10"/>
        <rFont val="Arial"/>
        <family val="2"/>
      </rPr>
      <t>1</t>
    </r>
    <r>
      <rPr>
        <vertAlign val="subscript"/>
        <sz val="10"/>
        <rFont val="Arial"/>
        <family val="2"/>
      </rPr>
      <t>.83</t>
    </r>
  </si>
  <si>
    <r>
      <t>2Ce</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4CeO</t>
    </r>
    <r>
      <rPr>
        <b/>
        <vertAlign val="subscript"/>
        <sz val="10"/>
        <rFont val="Arial"/>
        <family val="2"/>
      </rPr>
      <t>2</t>
    </r>
    <r>
      <rPr>
        <b/>
        <sz val="10"/>
        <rFont val="Arial"/>
        <family val="2"/>
      </rPr>
      <t xml:space="preserve"> </t>
    </r>
  </si>
  <si>
    <r>
      <t>2Nb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2NbO</t>
    </r>
  </si>
  <si>
    <r>
      <t>2Ti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2TiO</t>
    </r>
  </si>
  <si>
    <r>
      <t>4VO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3</t>
    </r>
  </si>
  <si>
    <r>
      <t>4/3Pu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2/3Pu</t>
    </r>
    <r>
      <rPr>
        <b/>
        <vertAlign val="subscript"/>
        <sz val="10"/>
        <rFont val="Arial"/>
        <family val="2"/>
      </rPr>
      <t>2</t>
    </r>
    <r>
      <rPr>
        <b/>
        <sz val="10"/>
        <rFont val="Arial"/>
        <family val="2"/>
      </rPr>
      <t>O</t>
    </r>
    <r>
      <rPr>
        <b/>
        <vertAlign val="subscript"/>
        <sz val="10"/>
        <rFont val="Arial"/>
        <family val="2"/>
      </rPr>
      <t>3</t>
    </r>
  </si>
  <si>
    <r>
      <t>4/5Ta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t>
    </r>
    <r>
      <rPr>
        <b/>
        <vertAlign val="subscript"/>
        <sz val="10"/>
        <rFont val="Arial"/>
        <family val="2"/>
      </rPr>
      <t>2</t>
    </r>
    <r>
      <rPr>
        <b/>
        <sz val="10"/>
        <rFont val="Arial"/>
        <family val="2"/>
      </rPr>
      <t>O</t>
    </r>
    <r>
      <rPr>
        <b/>
        <vertAlign val="subscript"/>
        <sz val="10"/>
        <rFont val="Arial"/>
        <family val="2"/>
      </rPr>
      <t>5</t>
    </r>
  </si>
  <si>
    <r>
      <t>2Nb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4NbO</t>
    </r>
    <r>
      <rPr>
        <b/>
        <vertAlign val="subscript"/>
        <sz val="10"/>
        <rFont val="Arial"/>
        <family val="2"/>
      </rPr>
      <t>2</t>
    </r>
  </si>
  <si>
    <r>
      <t>4/3Er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2/3Er</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</si>
  <si>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2VO</t>
    </r>
  </si>
  <si>
    <r>
      <t>4/3Al</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t>
    </r>
    <r>
      <rPr>
        <b/>
        <vertAlign val="subscript"/>
        <sz val="10"/>
        <rFont val="Arial"/>
        <family val="2"/>
      </rPr>
      <t>2</t>
    </r>
    <r>
      <rPr>
        <b/>
        <sz val="10"/>
        <rFont val="Arial"/>
        <family val="2"/>
      </rPr>
      <t>O</t>
    </r>
    <r>
      <rPr>
        <b/>
        <vertAlign val="subscript"/>
        <sz val="10"/>
        <rFont val="Arial"/>
        <family val="2"/>
      </rPr>
      <t>3</t>
    </r>
  </si>
  <si>
    <r>
      <t>Zr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ZrO</t>
    </r>
    <r>
      <rPr>
        <b/>
        <vertAlign val="subscript"/>
        <sz val="10"/>
        <rFont val="Arial"/>
        <family val="2"/>
      </rPr>
      <t>2</t>
    </r>
  </si>
  <si>
    <r>
      <t>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UO</t>
    </r>
    <r>
      <rPr>
        <b/>
        <vertAlign val="subscript"/>
        <sz val="10"/>
        <rFont val="Arial"/>
        <family val="2"/>
      </rPr>
      <t>2</t>
    </r>
  </si>
  <si>
    <r>
      <t>4/3Dy</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2/3Dy</t>
    </r>
    <r>
      <rPr>
        <b/>
        <vertAlign val="subscript"/>
        <sz val="10"/>
        <rFont val="Arial"/>
        <family val="2"/>
      </rPr>
      <t>2</t>
    </r>
    <r>
      <rPr>
        <b/>
        <sz val="10"/>
        <rFont val="Arial"/>
        <family val="2"/>
      </rPr>
      <t>O</t>
    </r>
    <r>
      <rPr>
        <b/>
        <vertAlign val="subscript"/>
        <sz val="10"/>
        <rFont val="Arial"/>
        <family val="2"/>
      </rPr>
      <t>3</t>
    </r>
  </si>
  <si>
    <r>
      <t>1.17Tb + O</t>
    </r>
    <r>
      <rPr>
        <b/>
        <vertAlign val="subscript"/>
        <sz val="10"/>
        <rFont val="Arial"/>
        <family val="2"/>
      </rPr>
      <t>2</t>
    </r>
    <r>
      <rPr>
        <b/>
        <sz val="10"/>
        <rFont val="Arial"/>
        <family val="2"/>
      </rPr>
      <t xml:space="preserve"> = 1.17TbO</t>
    </r>
    <r>
      <rPr>
        <b/>
        <vertAlign val="subscript"/>
        <sz val="10"/>
        <rFont val="Arial"/>
        <family val="2"/>
      </rPr>
      <t>1.709</t>
    </r>
  </si>
  <si>
    <r>
      <t>4/3La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t>
    </r>
    <r>
      <rPr>
        <b/>
        <vertAlign val="subscript"/>
        <sz val="10"/>
        <rFont val="Arial"/>
        <family val="2"/>
      </rPr>
      <t>2</t>
    </r>
    <r>
      <rPr>
        <b/>
        <sz val="10"/>
        <rFont val="Arial"/>
        <family val="2"/>
      </rPr>
      <t>O</t>
    </r>
    <r>
      <rPr>
        <b/>
        <vertAlign val="subscript"/>
        <sz val="10"/>
        <rFont val="Arial"/>
        <family val="2"/>
      </rPr>
      <t>3</t>
    </r>
  </si>
  <si>
    <r>
      <t>4/3Ce</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2/3Ce</t>
    </r>
    <r>
      <rPr>
        <b/>
        <vertAlign val="subscript"/>
        <sz val="10"/>
        <rFont val="Arial"/>
        <family val="2"/>
      </rPr>
      <t>2</t>
    </r>
    <r>
      <rPr>
        <b/>
        <sz val="10"/>
        <rFont val="Arial"/>
        <family val="2"/>
      </rPr>
      <t>O</t>
    </r>
    <r>
      <rPr>
        <b/>
        <vertAlign val="subscript"/>
        <sz val="10"/>
        <rFont val="Arial"/>
        <family val="2"/>
      </rPr>
      <t>3</t>
    </r>
  </si>
  <si>
    <r>
      <t>2Ba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BaO</t>
    </r>
  </si>
  <si>
    <r>
      <t>4Li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t>
    </r>
    <r>
      <rPr>
        <b/>
        <vertAlign val="subscript"/>
        <sz val="10"/>
        <rFont val="Arial"/>
        <family val="2"/>
      </rPr>
      <t>2</t>
    </r>
    <r>
      <rPr>
        <b/>
        <sz val="10"/>
        <rFont val="Arial"/>
        <family val="2"/>
      </rPr>
      <t>O</t>
    </r>
  </si>
  <si>
    <r>
      <t>2Sr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2SrO</t>
    </r>
  </si>
  <si>
    <r>
      <t>2Eu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2EuO</t>
    </r>
  </si>
  <si>
    <r>
      <t>4/3Pr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2/3Pr</t>
    </r>
    <r>
      <rPr>
        <b/>
        <vertAlign val="subscript"/>
        <sz val="10"/>
        <rFont val="Arial"/>
        <family val="2"/>
      </rPr>
      <t>2</t>
    </r>
    <r>
      <rPr>
        <b/>
        <sz val="10"/>
        <rFont val="Arial"/>
        <family val="2"/>
      </rPr>
      <t>O</t>
    </r>
    <r>
      <rPr>
        <b/>
        <vertAlign val="subscript"/>
        <sz val="10"/>
        <rFont val="Arial"/>
        <family val="2"/>
      </rPr>
      <t>3</t>
    </r>
  </si>
  <si>
    <r>
      <t>2Be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BeO</t>
    </r>
  </si>
  <si>
    <r>
      <t>Th</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ThO</t>
    </r>
    <r>
      <rPr>
        <b/>
        <vertAlign val="subscript"/>
        <sz val="10"/>
        <rFont val="Arial"/>
        <family val="2"/>
      </rPr>
      <t>2</t>
    </r>
  </si>
  <si>
    <r>
      <t>2Mg</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2MgO</t>
    </r>
  </si>
  <si>
    <r>
      <t>4/3Lu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2/3Lu</t>
    </r>
    <r>
      <rPr>
        <b/>
        <vertAlign val="subscript"/>
        <sz val="10"/>
        <rFont val="Arial"/>
        <family val="2"/>
      </rPr>
      <t>2</t>
    </r>
    <r>
      <rPr>
        <b/>
        <sz val="10"/>
        <rFont val="Arial"/>
        <family val="2"/>
      </rPr>
      <t>O</t>
    </r>
    <r>
      <rPr>
        <b/>
        <vertAlign val="subscript"/>
        <sz val="10"/>
        <rFont val="Arial"/>
        <family val="2"/>
      </rPr>
      <t>3</t>
    </r>
  </si>
  <si>
    <r>
      <t>4/3Sc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t>
    </r>
    <r>
      <rPr>
        <b/>
        <vertAlign val="subscript"/>
        <sz val="10"/>
        <rFont val="Arial"/>
        <family val="2"/>
      </rPr>
      <t>2</t>
    </r>
    <r>
      <rPr>
        <b/>
        <sz val="10"/>
        <rFont val="Arial"/>
        <family val="2"/>
      </rPr>
      <t>O</t>
    </r>
    <r>
      <rPr>
        <b/>
        <vertAlign val="subscript"/>
        <sz val="10"/>
        <rFont val="Arial"/>
        <family val="2"/>
      </rPr>
      <t>3</t>
    </r>
  </si>
  <si>
    <r>
      <t>4/3Gd</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2/3Gd</t>
    </r>
    <r>
      <rPr>
        <b/>
        <vertAlign val="subscript"/>
        <sz val="10"/>
        <rFont val="Arial"/>
        <family val="2"/>
      </rPr>
      <t>2</t>
    </r>
    <r>
      <rPr>
        <b/>
        <sz val="10"/>
        <rFont val="Arial"/>
        <family val="2"/>
      </rPr>
      <t>O</t>
    </r>
    <r>
      <rPr>
        <b/>
        <vertAlign val="subscript"/>
        <sz val="10"/>
        <rFont val="Arial"/>
        <family val="2"/>
      </rPr>
      <t>3</t>
    </r>
  </si>
  <si>
    <r>
      <t>2Ca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CaO</t>
    </r>
  </si>
  <si>
    <r>
      <t>4/3Tb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2/3Tb</t>
    </r>
    <r>
      <rPr>
        <b/>
        <vertAlign val="subscript"/>
        <sz val="10"/>
        <rFont val="Arial"/>
        <family val="2"/>
      </rPr>
      <t>2</t>
    </r>
    <r>
      <rPr>
        <b/>
        <sz val="10"/>
        <rFont val="Arial"/>
        <family val="2"/>
      </rPr>
      <t>O</t>
    </r>
    <r>
      <rPr>
        <b/>
        <vertAlign val="subscript"/>
        <sz val="10"/>
        <rFont val="Arial"/>
        <family val="2"/>
      </rPr>
      <t>3</t>
    </r>
  </si>
  <si>
    <r>
      <t>4/3Y</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t>
    </r>
    <r>
      <rPr>
        <b/>
        <vertAlign val="subscript"/>
        <sz val="10"/>
        <rFont val="Arial"/>
        <family val="2"/>
      </rPr>
      <t>2</t>
    </r>
    <r>
      <rPr>
        <b/>
        <sz val="10"/>
        <rFont val="Arial"/>
        <family val="2"/>
      </rPr>
      <t>O</t>
    </r>
    <r>
      <rPr>
        <b/>
        <vertAlign val="subscript"/>
        <sz val="10"/>
        <rFont val="Arial"/>
        <family val="2"/>
      </rPr>
      <t>3</t>
    </r>
  </si>
  <si>
    <r>
      <t>4Bi</t>
    </r>
    <r>
      <rPr>
        <b/>
        <vertAlign val="subscript"/>
        <sz val="10"/>
        <rFont val="Arial"/>
        <family val="2"/>
      </rPr>
      <t>3</t>
    </r>
    <r>
      <rPr>
        <b/>
        <sz val="10"/>
        <rFont val="Arial"/>
        <family val="2"/>
      </rPr>
      <t>O</t>
    </r>
    <r>
      <rPr>
        <b/>
        <vertAlign val="subscript"/>
        <sz val="10"/>
        <rFont val="Arial"/>
        <family val="2"/>
      </rPr>
      <t>4</t>
    </r>
    <r>
      <rPr>
        <b/>
        <sz val="10"/>
        <rFont val="Arial"/>
        <family val="2"/>
      </rPr>
      <t>+O</t>
    </r>
    <r>
      <rPr>
        <b/>
        <vertAlign val="subscript"/>
        <sz val="10"/>
        <rFont val="Arial"/>
        <family val="2"/>
      </rPr>
      <t>2</t>
    </r>
    <r>
      <rPr>
        <b/>
        <sz val="10"/>
        <rFont val="Arial"/>
        <family val="2"/>
      </rPr>
      <t xml:space="preserve"> = 6Bi</t>
    </r>
    <r>
      <rPr>
        <b/>
        <vertAlign val="subscript"/>
        <sz val="10"/>
        <rFont val="Arial"/>
        <family val="2"/>
      </rPr>
      <t>2</t>
    </r>
    <r>
      <rPr>
        <b/>
        <sz val="10"/>
        <rFont val="Arial"/>
        <family val="2"/>
      </rPr>
      <t>O</t>
    </r>
    <r>
      <rPr>
        <b/>
        <vertAlign val="subscript"/>
        <sz val="10"/>
        <rFont val="Arial"/>
        <family val="2"/>
      </rPr>
      <t>3</t>
    </r>
  </si>
  <si>
    <r>
      <t>2Ce</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4CeO</t>
    </r>
    <r>
      <rPr>
        <b/>
        <vertAlign val="subscript"/>
        <sz val="10"/>
        <rFont val="Arial"/>
        <family val="2"/>
      </rPr>
      <t>2</t>
    </r>
    <r>
      <rPr>
        <b/>
        <sz val="10"/>
        <rFont val="Arial"/>
        <family val="2"/>
      </rPr>
      <t xml:space="preserve"> </t>
    </r>
  </si>
  <si>
    <r>
      <t>2Cr</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4CrO</t>
    </r>
    <r>
      <rPr>
        <b/>
        <vertAlign val="subscript"/>
        <sz val="10"/>
        <rFont val="Arial"/>
        <family val="2"/>
      </rPr>
      <t>2</t>
    </r>
    <r>
      <rPr>
        <b/>
        <sz val="10"/>
        <rFont val="Arial"/>
        <family val="2"/>
      </rPr>
      <t xml:space="preserve"> </t>
    </r>
  </si>
  <si>
    <r>
      <t>4EuO</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 2Eu</t>
    </r>
    <r>
      <rPr>
        <b/>
        <vertAlign val="subscript"/>
        <sz val="10"/>
        <rFont val="Arial"/>
        <family val="2"/>
      </rPr>
      <t>2</t>
    </r>
    <r>
      <rPr>
        <b/>
        <sz val="10"/>
        <rFont val="Arial"/>
        <family val="2"/>
      </rPr>
      <t>O</t>
    </r>
    <r>
      <rPr>
        <b/>
        <vertAlign val="subscript"/>
        <sz val="10"/>
        <rFont val="Arial"/>
        <family val="2"/>
      </rPr>
      <t>3</t>
    </r>
  </si>
  <si>
    <r>
      <t xml:space="preserve"> </t>
    </r>
    <r>
      <rPr>
        <b/>
        <sz val="10"/>
        <rFont val="Arial"/>
        <family val="2"/>
      </rPr>
      <t>2Mn</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 4MnO</t>
    </r>
    <r>
      <rPr>
        <b/>
        <vertAlign val="subscript"/>
        <sz val="10"/>
        <rFont val="Arial"/>
        <family val="2"/>
      </rPr>
      <t>2</t>
    </r>
  </si>
  <si>
    <r>
      <t>4NbO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O3</t>
    </r>
  </si>
  <si>
    <r>
      <t>2Nb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4NbO</t>
    </r>
    <r>
      <rPr>
        <b/>
        <vertAlign val="subscript"/>
        <sz val="10"/>
        <rFont val="Arial"/>
        <family val="2"/>
      </rPr>
      <t>2</t>
    </r>
  </si>
  <si>
    <r>
      <t>PrO</t>
    </r>
    <r>
      <rPr>
        <b/>
        <vertAlign val="subscript"/>
        <sz val="10"/>
        <rFont val="Arial"/>
        <family val="2"/>
      </rPr>
      <t>1</t>
    </r>
    <r>
      <rPr>
        <b/>
        <sz val="10"/>
        <rFont val="Arial"/>
        <family val="2"/>
      </rPr>
      <t>.83</t>
    </r>
  </si>
  <si>
    <r>
      <t>TbO</t>
    </r>
    <r>
      <rPr>
        <b/>
        <vertAlign val="subscript"/>
        <sz val="10"/>
        <rFont val="Arial"/>
        <family val="2"/>
      </rPr>
      <t>1</t>
    </r>
    <r>
      <rPr>
        <b/>
        <sz val="10"/>
        <rFont val="Arial"/>
        <family val="2"/>
      </rPr>
      <t>.817</t>
    </r>
  </si>
  <si>
    <r>
      <t>6Ti</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4Ti</t>
    </r>
    <r>
      <rPr>
        <b/>
        <vertAlign val="subscript"/>
        <sz val="10"/>
        <rFont val="Arial"/>
        <family val="2"/>
      </rPr>
      <t>3</t>
    </r>
    <r>
      <rPr>
        <b/>
        <sz val="10"/>
        <rFont val="Arial"/>
        <family val="2"/>
      </rPr>
      <t>O</t>
    </r>
    <r>
      <rPr>
        <b/>
        <vertAlign val="subscript"/>
        <sz val="10"/>
        <rFont val="Arial"/>
        <family val="2"/>
      </rPr>
      <t>5</t>
    </r>
  </si>
  <si>
    <r>
      <t>2Ti</t>
    </r>
    <r>
      <rPr>
        <b/>
        <vertAlign val="subscript"/>
        <sz val="10"/>
        <rFont val="Arial"/>
        <family val="2"/>
      </rPr>
      <t>3</t>
    </r>
    <r>
      <rPr>
        <b/>
        <sz val="10"/>
        <rFont val="Arial"/>
        <family val="2"/>
      </rPr>
      <t>O</t>
    </r>
    <r>
      <rPr>
        <b/>
        <vertAlign val="subscript"/>
        <sz val="10"/>
        <rFont val="Arial"/>
        <family val="2"/>
      </rPr>
      <t>5</t>
    </r>
    <r>
      <rPr>
        <b/>
        <sz val="10"/>
        <rFont val="Arial"/>
        <family val="2"/>
      </rPr>
      <t xml:space="preserve"> + O</t>
    </r>
    <r>
      <rPr>
        <b/>
        <vertAlign val="subscript"/>
        <sz val="10"/>
        <rFont val="Arial"/>
        <family val="2"/>
      </rPr>
      <t>2</t>
    </r>
    <r>
      <rPr>
        <b/>
        <sz val="10"/>
        <rFont val="Arial"/>
        <family val="2"/>
      </rPr>
      <t xml:space="preserve"> = 6TiO</t>
    </r>
    <r>
      <rPr>
        <b/>
        <vertAlign val="subscript"/>
        <sz val="10"/>
        <rFont val="Arial"/>
        <family val="2"/>
      </rPr>
      <t>2</t>
    </r>
  </si>
  <si>
    <r>
      <t>Tl</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Tl</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</si>
  <si>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4VO</t>
    </r>
    <r>
      <rPr>
        <b/>
        <vertAlign val="subscript"/>
        <sz val="10"/>
        <rFont val="Arial"/>
        <family val="2"/>
      </rPr>
      <t>2</t>
    </r>
  </si>
  <si>
    <r>
      <t>4VO</t>
    </r>
    <r>
      <rPr>
        <b/>
        <vertAlign val="subscript"/>
        <sz val="10"/>
        <rFont val="Arial"/>
        <family val="2"/>
      </rPr>
      <t xml:space="preserve">2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5</t>
    </r>
  </si>
  <si>
    <r>
      <t>V</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t>
    </r>
    <r>
      <rPr>
        <b/>
        <vertAlign val="subscript"/>
        <sz val="10"/>
        <rFont val="Arial"/>
        <family val="2"/>
      </rPr>
      <t>2</t>
    </r>
    <r>
      <rPr>
        <b/>
        <sz val="10"/>
        <rFont val="Arial"/>
        <family val="2"/>
      </rPr>
      <t>O</t>
    </r>
    <r>
      <rPr>
        <b/>
        <vertAlign val="subscript"/>
        <sz val="10"/>
        <rFont val="Arial"/>
        <family val="2"/>
      </rPr>
      <t>5</t>
    </r>
  </si>
  <si>
    <t>Log_PC2</t>
  </si>
  <si>
    <t>T</t>
  </si>
  <si>
    <t>DG_at_2400</t>
  </si>
  <si>
    <t>Telluride Data</t>
  </si>
  <si>
    <t>x</t>
  </si>
  <si>
    <t>X</t>
  </si>
  <si>
    <r>
      <t>4/3Sb</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t>
    </r>
    <r>
      <rPr>
        <b/>
        <vertAlign val="subscript"/>
        <sz val="10"/>
        <rFont val="Arial"/>
        <family val="2"/>
      </rPr>
      <t>2</t>
    </r>
    <r>
      <rPr>
        <b/>
        <sz val="10"/>
        <rFont val="Arial"/>
        <family val="2"/>
      </rPr>
      <t>Te</t>
    </r>
    <r>
      <rPr>
        <b/>
        <vertAlign val="subscript"/>
        <sz val="10"/>
        <rFont val="Arial"/>
        <family val="2"/>
      </rPr>
      <t>3</t>
    </r>
  </si>
  <si>
    <r>
      <t>4/3Bi</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t>
    </r>
    <r>
      <rPr>
        <b/>
        <vertAlign val="subscript"/>
        <sz val="10"/>
        <rFont val="Arial"/>
        <family val="2"/>
      </rPr>
      <t>2</t>
    </r>
    <r>
      <rPr>
        <b/>
        <sz val="10"/>
        <rFont val="Arial"/>
        <family val="2"/>
      </rPr>
      <t>Te</t>
    </r>
    <r>
      <rPr>
        <b/>
        <vertAlign val="subscript"/>
        <sz val="10"/>
        <rFont val="Arial"/>
        <family val="2"/>
      </rPr>
      <t>3</t>
    </r>
  </si>
  <si>
    <r>
      <t>4Ag</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Te</t>
    </r>
  </si>
  <si>
    <r>
      <t>2Ge</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2GeTe</t>
    </r>
  </si>
  <si>
    <r>
      <t>2Hg</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2HgTe</t>
    </r>
  </si>
  <si>
    <r>
      <t>2Sn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2SnTe</t>
    </r>
  </si>
  <si>
    <r>
      <t>2Pb</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2PbTe</t>
    </r>
  </si>
  <si>
    <r>
      <t>2Mn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2MnTe</t>
    </r>
  </si>
  <si>
    <r>
      <t>2Cd</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2CdTe</t>
    </r>
  </si>
  <si>
    <r>
      <t>2Zn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2ZnTe</t>
    </r>
  </si>
  <si>
    <r>
      <t>2Ca</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2CaTe</t>
    </r>
  </si>
  <si>
    <r>
      <t>2Fe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2FeS</t>
    </r>
  </si>
  <si>
    <r>
      <t>2FeS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2FeS</t>
    </r>
    <r>
      <rPr>
        <b/>
        <vertAlign val="subscript"/>
        <sz val="10"/>
        <rFont val="Arial"/>
        <family val="2"/>
      </rPr>
      <t>2</t>
    </r>
  </si>
  <si>
    <r>
      <t>Fe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FeS</t>
    </r>
    <r>
      <rPr>
        <b/>
        <vertAlign val="subscript"/>
        <sz val="10"/>
        <rFont val="Arial"/>
        <family val="2"/>
      </rPr>
      <t>2</t>
    </r>
  </si>
  <si>
    <t>Sulfide Data</t>
  </si>
  <si>
    <t>SO</t>
  </si>
  <si>
    <r>
      <t>2C</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t>
    </r>
  </si>
  <si>
    <r>
      <t>2Pt</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2PtS</t>
    </r>
  </si>
  <si>
    <r>
      <t>4Ag</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S</t>
    </r>
  </si>
  <si>
    <r>
      <t>C</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CS</t>
    </r>
    <r>
      <rPr>
        <b/>
        <vertAlign val="subscript"/>
        <sz val="10"/>
        <rFont val="Arial"/>
        <family val="2"/>
      </rPr>
      <t>2</t>
    </r>
  </si>
  <si>
    <r>
      <t>2Cu</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2CuS</t>
    </r>
  </si>
  <si>
    <r>
      <t>4Cu</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t>
    </r>
    <r>
      <rPr>
        <b/>
        <vertAlign val="subscript"/>
        <sz val="10"/>
        <rFont val="Arial"/>
        <family val="2"/>
      </rPr>
      <t>2</t>
    </r>
    <r>
      <rPr>
        <b/>
        <sz val="10"/>
        <rFont val="Arial"/>
        <family val="2"/>
      </rPr>
      <t>S</t>
    </r>
  </si>
  <si>
    <r>
      <t>4/3Ir</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2/3Ir</t>
    </r>
    <r>
      <rPr>
        <b/>
        <vertAlign val="subscript"/>
        <sz val="10"/>
        <rFont val="Arial"/>
        <family val="2"/>
      </rPr>
      <t>2</t>
    </r>
    <r>
      <rPr>
        <b/>
        <sz val="10"/>
        <rFont val="Arial"/>
        <family val="2"/>
      </rPr>
      <t>S</t>
    </r>
    <r>
      <rPr>
        <b/>
        <vertAlign val="subscript"/>
        <sz val="10"/>
        <rFont val="Arial"/>
        <family val="2"/>
      </rPr>
      <t>3</t>
    </r>
  </si>
  <si>
    <r>
      <t>2H</t>
    </r>
    <r>
      <rPr>
        <b/>
        <vertAlign val="subscript"/>
        <sz val="10"/>
        <rFont val="Arial"/>
        <family val="2"/>
      </rPr>
      <t>2</t>
    </r>
    <r>
      <rPr>
        <b/>
        <sz val="10"/>
        <rFont val="Arial"/>
        <family val="2"/>
      </rPr>
      <t xml:space="preserve"> +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t>
    </r>
    <r>
      <rPr>
        <b/>
        <vertAlign val="subscript"/>
        <sz val="10"/>
        <rFont val="Arial"/>
        <family val="2"/>
      </rPr>
      <t>2</t>
    </r>
    <r>
      <rPr>
        <b/>
        <sz val="10"/>
        <rFont val="Arial"/>
        <family val="2"/>
      </rPr>
      <t>S</t>
    </r>
  </si>
  <si>
    <r>
      <t>2Ge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2GeS</t>
    </r>
  </si>
  <si>
    <r>
      <t>2Pb</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t>
    </r>
  </si>
  <si>
    <r>
      <t>O</t>
    </r>
    <r>
      <rPr>
        <b/>
        <vertAlign val="subscript"/>
        <sz val="10"/>
        <rFont val="Arial"/>
        <family val="2"/>
      </rPr>
      <t>2</t>
    </r>
    <r>
      <rPr>
        <b/>
        <sz val="10"/>
        <rFont val="Arial"/>
        <family val="2"/>
      </rPr>
      <t xml:space="preserve"> + S</t>
    </r>
    <r>
      <rPr>
        <b/>
        <vertAlign val="subscript"/>
        <sz val="10"/>
        <rFont val="Arial"/>
        <family val="2"/>
      </rPr>
      <t>2</t>
    </r>
    <r>
      <rPr>
        <b/>
        <sz val="10"/>
        <rFont val="Arial"/>
        <family val="2"/>
      </rPr>
      <t xml:space="preserve"> = 2SO</t>
    </r>
  </si>
  <si>
    <r>
      <t>9/4Co + S</t>
    </r>
    <r>
      <rPr>
        <b/>
        <vertAlign val="subscript"/>
        <sz val="10"/>
        <rFont val="Arial"/>
        <family val="2"/>
      </rPr>
      <t>2</t>
    </r>
    <r>
      <rPr>
        <b/>
        <sz val="10"/>
        <rFont val="Arial"/>
        <family val="2"/>
      </rPr>
      <t xml:space="preserve"> = 1/4Co9S</t>
    </r>
    <r>
      <rPr>
        <b/>
        <vertAlign val="subscript"/>
        <sz val="10"/>
        <rFont val="Arial"/>
        <family val="2"/>
      </rPr>
      <t>8</t>
    </r>
  </si>
  <si>
    <r>
      <t>W</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WS</t>
    </r>
    <r>
      <rPr>
        <b/>
        <vertAlign val="subscript"/>
        <sz val="10"/>
        <rFont val="Arial"/>
        <family val="2"/>
      </rPr>
      <t>2</t>
    </r>
  </si>
  <si>
    <r>
      <t>Si</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SiS</t>
    </r>
    <r>
      <rPr>
        <b/>
        <vertAlign val="subscript"/>
        <sz val="10"/>
        <rFont val="Arial"/>
        <family val="2"/>
      </rPr>
      <t>2</t>
    </r>
  </si>
  <si>
    <r>
      <t>3Ni</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t>
    </r>
    <r>
      <rPr>
        <b/>
        <vertAlign val="subscript"/>
        <sz val="10"/>
        <rFont val="Arial"/>
        <family val="2"/>
      </rPr>
      <t>3</t>
    </r>
    <r>
      <rPr>
        <b/>
        <sz val="10"/>
        <rFont val="Arial"/>
        <family val="2"/>
      </rPr>
      <t>S</t>
    </r>
    <r>
      <rPr>
        <b/>
        <vertAlign val="subscript"/>
        <sz val="10"/>
        <rFont val="Arial"/>
        <family val="2"/>
      </rPr>
      <t>2</t>
    </r>
  </si>
  <si>
    <r>
      <t>Mo</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MoS</t>
    </r>
    <r>
      <rPr>
        <b/>
        <vertAlign val="subscript"/>
        <sz val="10"/>
        <rFont val="Arial"/>
        <family val="2"/>
      </rPr>
      <t>2</t>
    </r>
  </si>
  <si>
    <r>
      <t>2Mn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2MnS</t>
    </r>
  </si>
  <si>
    <r>
      <t>4/3Al</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t>
    </r>
    <r>
      <rPr>
        <b/>
        <vertAlign val="subscript"/>
        <sz val="10"/>
        <rFont val="Arial"/>
        <family val="2"/>
      </rPr>
      <t>2</t>
    </r>
    <r>
      <rPr>
        <b/>
        <sz val="10"/>
        <rFont val="Arial"/>
        <family val="2"/>
      </rPr>
      <t>S</t>
    </r>
    <r>
      <rPr>
        <b/>
        <vertAlign val="subscript"/>
        <sz val="10"/>
        <rFont val="Arial"/>
        <family val="2"/>
      </rPr>
      <t>3</t>
    </r>
  </si>
  <si>
    <r>
      <t>2Sn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2SnS</t>
    </r>
  </si>
  <si>
    <r>
      <t>2Cd</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2CdS</t>
    </r>
  </si>
  <si>
    <r>
      <t>4Na</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t>
    </r>
    <r>
      <rPr>
        <b/>
        <vertAlign val="subscript"/>
        <sz val="10"/>
        <rFont val="Arial"/>
        <family val="2"/>
      </rPr>
      <t>2</t>
    </r>
    <r>
      <rPr>
        <b/>
        <sz val="10"/>
        <rFont val="Arial"/>
        <family val="2"/>
      </rPr>
      <t>S</t>
    </r>
  </si>
  <si>
    <r>
      <t>2O</t>
    </r>
    <r>
      <rPr>
        <b/>
        <vertAlign val="subscript"/>
        <sz val="10"/>
        <rFont val="Arial"/>
        <family val="2"/>
      </rPr>
      <t xml:space="preserve">2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2SO</t>
    </r>
    <r>
      <rPr>
        <b/>
        <vertAlign val="subscript"/>
        <sz val="10"/>
        <rFont val="Arial"/>
        <family val="2"/>
      </rPr>
      <t>2</t>
    </r>
  </si>
  <si>
    <r>
      <t>2Zn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2ZnS</t>
    </r>
  </si>
  <si>
    <r>
      <t>2Mg</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2MgS</t>
    </r>
  </si>
  <si>
    <r>
      <t>2/3S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2/3SO</t>
    </r>
    <r>
      <rPr>
        <b/>
        <vertAlign val="subscript"/>
        <sz val="10"/>
        <rFont val="Arial"/>
        <family val="2"/>
      </rPr>
      <t>3</t>
    </r>
  </si>
  <si>
    <r>
      <t>2Ga</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2GaS</t>
    </r>
  </si>
  <si>
    <r>
      <t>2Ce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2CeS</t>
    </r>
  </si>
  <si>
    <r>
      <t>2Pb</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t>
    </r>
  </si>
  <si>
    <r>
      <t>2Pt</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2PtS</t>
    </r>
  </si>
  <si>
    <r>
      <t>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SO</t>
    </r>
    <r>
      <rPr>
        <b/>
        <vertAlign val="subscript"/>
        <sz val="10"/>
        <rFont val="Arial"/>
        <family val="2"/>
      </rPr>
      <t>2</t>
    </r>
  </si>
  <si>
    <r>
      <t>Co9S</t>
    </r>
    <r>
      <rPr>
        <b/>
        <vertAlign val="subscript"/>
        <sz val="10"/>
        <rFont val="Arial"/>
        <family val="2"/>
      </rPr>
      <t>8</t>
    </r>
  </si>
  <si>
    <t>Selenide Data</t>
  </si>
  <si>
    <r>
      <t>2Cu</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2CuSe</t>
    </r>
  </si>
  <si>
    <r>
      <t>4Ag</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Se</t>
    </r>
  </si>
  <si>
    <r>
      <t>2Hg</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2HgSe</t>
    </r>
  </si>
  <si>
    <r>
      <t>2Sn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2SnSe</t>
    </r>
  </si>
  <si>
    <r>
      <t>2Pb</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2PbSe</t>
    </r>
  </si>
  <si>
    <r>
      <t>2Ge</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2GeSe</t>
    </r>
  </si>
  <si>
    <r>
      <t>2Mn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2MnSe</t>
    </r>
  </si>
  <si>
    <r>
      <t>2Cd</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2CdSe</t>
    </r>
  </si>
  <si>
    <r>
      <t>2Zn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2ZnSe</t>
    </r>
  </si>
  <si>
    <t>O2</t>
  </si>
  <si>
    <t>same as Ce</t>
  </si>
  <si>
    <t>4Cu+O2=2Cu2O</t>
  </si>
  <si>
    <t>2Cu2O+O2=4CuO</t>
  </si>
  <si>
    <t>2Cu+O2=2CuO</t>
  </si>
  <si>
    <t>Trans</t>
  </si>
  <si>
    <t>Fe3O4/FeO</t>
  </si>
  <si>
    <t>FeO/Fe</t>
  </si>
  <si>
    <t>2Fe+O2=2FeO</t>
  </si>
  <si>
    <t>Fe2O3</t>
  </si>
  <si>
    <t>4/3Fe+O2=2/3Fe2O3</t>
  </si>
  <si>
    <t>6FeO+O2=2Fe3O4</t>
  </si>
  <si>
    <t>1.5Fe+O2=0.5Fe3O4</t>
  </si>
  <si>
    <t>4Fe3O4+O2=6Fe2O3</t>
  </si>
  <si>
    <r>
      <t>4/3Bi</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t>
    </r>
    <r>
      <rPr>
        <b/>
        <vertAlign val="subscript"/>
        <sz val="10"/>
        <rFont val="Arial"/>
        <family val="2"/>
      </rPr>
      <t>2</t>
    </r>
    <r>
      <rPr>
        <b/>
        <sz val="10"/>
        <rFont val="Arial"/>
        <family val="2"/>
      </rPr>
      <t>O</t>
    </r>
    <r>
      <rPr>
        <b/>
        <vertAlign val="subscript"/>
        <sz val="10"/>
        <rFont val="Arial"/>
        <family val="2"/>
      </rPr>
      <t>3</t>
    </r>
  </si>
  <si>
    <r>
      <t>Ce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CeO</t>
    </r>
    <r>
      <rPr>
        <b/>
        <vertAlign val="subscript"/>
        <sz val="10"/>
        <rFont val="Arial"/>
        <family val="2"/>
      </rPr>
      <t>2</t>
    </r>
  </si>
  <si>
    <r>
      <t>Cr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CrO</t>
    </r>
    <r>
      <rPr>
        <b/>
        <vertAlign val="subscript"/>
        <sz val="10"/>
        <rFont val="Arial"/>
        <family val="2"/>
      </rPr>
      <t>2</t>
    </r>
  </si>
  <si>
    <r>
      <t>4/3Eu</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2/3Eu</t>
    </r>
    <r>
      <rPr>
        <b/>
        <vertAlign val="subscript"/>
        <sz val="10"/>
        <rFont val="Arial"/>
        <family val="2"/>
      </rPr>
      <t>2</t>
    </r>
    <r>
      <rPr>
        <b/>
        <sz val="10"/>
        <rFont val="Arial"/>
        <family val="2"/>
      </rPr>
      <t>O</t>
    </r>
    <r>
      <rPr>
        <b/>
        <vertAlign val="subscript"/>
        <sz val="10"/>
        <rFont val="Arial"/>
        <family val="2"/>
      </rPr>
      <t>3</t>
    </r>
  </si>
  <si>
    <r>
      <t>4/3Mn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2/3Mn</t>
    </r>
    <r>
      <rPr>
        <b/>
        <vertAlign val="subscript"/>
        <sz val="10"/>
        <rFont val="Arial"/>
        <family val="2"/>
      </rPr>
      <t>2</t>
    </r>
    <r>
      <rPr>
        <b/>
        <sz val="10"/>
        <rFont val="Arial"/>
        <family val="2"/>
      </rPr>
      <t>O</t>
    </r>
    <r>
      <rPr>
        <b/>
        <vertAlign val="subscript"/>
        <sz val="10"/>
        <rFont val="Arial"/>
        <family val="2"/>
      </rPr>
      <t>3</t>
    </r>
  </si>
  <si>
    <r>
      <t>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MnO</t>
    </r>
    <r>
      <rPr>
        <b/>
        <vertAlign val="subscript"/>
        <sz val="10"/>
        <rFont val="Arial"/>
        <family val="2"/>
      </rPr>
      <t>2</t>
    </r>
  </si>
  <si>
    <r>
      <t>4/3Nb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2/3Nb</t>
    </r>
    <r>
      <rPr>
        <b/>
        <vertAlign val="subscript"/>
        <sz val="10"/>
        <rFont val="Arial"/>
        <family val="2"/>
      </rPr>
      <t>2</t>
    </r>
    <r>
      <rPr>
        <b/>
        <sz val="10"/>
        <rFont val="Arial"/>
        <family val="2"/>
      </rPr>
      <t>O</t>
    </r>
    <r>
      <rPr>
        <b/>
        <vertAlign val="subscript"/>
        <sz val="10"/>
        <rFont val="Arial"/>
        <family val="2"/>
      </rPr>
      <t>3</t>
    </r>
  </si>
  <si>
    <r>
      <t>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NbO</t>
    </r>
    <r>
      <rPr>
        <b/>
        <vertAlign val="subscript"/>
        <sz val="10"/>
        <rFont val="Arial"/>
        <family val="2"/>
      </rPr>
      <t>2</t>
    </r>
  </si>
  <si>
    <r>
      <t>4.762Tb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9.524TbO</t>
    </r>
    <r>
      <rPr>
        <b/>
        <vertAlign val="subscript"/>
        <sz val="10"/>
        <rFont val="Arial"/>
        <family val="2"/>
      </rPr>
      <t>1.71</t>
    </r>
  </si>
  <si>
    <r>
      <t>4/3Ti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2/3Ti</t>
    </r>
    <r>
      <rPr>
        <b/>
        <vertAlign val="subscript"/>
        <sz val="10"/>
        <rFont val="Arial"/>
        <family val="2"/>
      </rPr>
      <t>2</t>
    </r>
    <r>
      <rPr>
        <b/>
        <sz val="10"/>
        <rFont val="Arial"/>
        <family val="2"/>
      </rPr>
      <t>O</t>
    </r>
    <r>
      <rPr>
        <b/>
        <vertAlign val="subscript"/>
        <sz val="10"/>
        <rFont val="Arial"/>
        <family val="2"/>
      </rPr>
      <t>3</t>
    </r>
  </si>
  <si>
    <r>
      <t>6/5Ti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2/5Ti</t>
    </r>
    <r>
      <rPr>
        <b/>
        <vertAlign val="subscript"/>
        <sz val="10"/>
        <rFont val="Arial"/>
        <family val="2"/>
      </rPr>
      <t>3</t>
    </r>
    <r>
      <rPr>
        <b/>
        <sz val="10"/>
        <rFont val="Arial"/>
        <family val="2"/>
      </rPr>
      <t>O</t>
    </r>
    <r>
      <rPr>
        <b/>
        <vertAlign val="subscript"/>
        <sz val="10"/>
        <rFont val="Arial"/>
        <family val="2"/>
      </rPr>
      <t>5</t>
    </r>
  </si>
  <si>
    <r>
      <t>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TiO</t>
    </r>
    <r>
      <rPr>
        <b/>
        <vertAlign val="subscript"/>
        <sz val="10"/>
        <rFont val="Arial"/>
        <family val="2"/>
      </rPr>
      <t>2</t>
    </r>
  </si>
  <si>
    <r>
      <t>4/3Ti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2/3Tl</t>
    </r>
    <r>
      <rPr>
        <b/>
        <vertAlign val="subscript"/>
        <sz val="10"/>
        <rFont val="Arial"/>
        <family val="2"/>
      </rPr>
      <t>2</t>
    </r>
    <r>
      <rPr>
        <b/>
        <sz val="10"/>
        <rFont val="Arial"/>
        <family val="2"/>
      </rPr>
      <t>O</t>
    </r>
    <r>
      <rPr>
        <b/>
        <vertAlign val="subscript"/>
        <sz val="10"/>
        <rFont val="Arial"/>
        <family val="2"/>
      </rPr>
      <t>3</t>
    </r>
  </si>
  <si>
    <r>
      <t>4/3V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2/3V</t>
    </r>
    <r>
      <rPr>
        <b/>
        <vertAlign val="subscript"/>
        <sz val="10"/>
        <rFont val="Arial"/>
        <family val="2"/>
      </rPr>
      <t>2</t>
    </r>
    <r>
      <rPr>
        <b/>
        <sz val="10"/>
        <rFont val="Arial"/>
        <family val="2"/>
      </rPr>
      <t>O</t>
    </r>
    <r>
      <rPr>
        <b/>
        <vertAlign val="subscript"/>
        <sz val="10"/>
        <rFont val="Arial"/>
        <family val="2"/>
      </rPr>
      <t>3</t>
    </r>
  </si>
  <si>
    <r>
      <t>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VO</t>
    </r>
    <r>
      <rPr>
        <b/>
        <vertAlign val="subscript"/>
        <sz val="10"/>
        <rFont val="Arial"/>
        <family val="2"/>
      </rPr>
      <t>2</t>
    </r>
  </si>
  <si>
    <r>
      <t>4/5V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2/5V</t>
    </r>
    <r>
      <rPr>
        <b/>
        <vertAlign val="subscript"/>
        <sz val="10"/>
        <rFont val="Arial"/>
        <family val="2"/>
      </rPr>
      <t>2</t>
    </r>
    <r>
      <rPr>
        <b/>
        <sz val="10"/>
        <rFont val="Arial"/>
        <family val="2"/>
      </rPr>
      <t>O</t>
    </r>
    <r>
      <rPr>
        <b/>
        <vertAlign val="subscript"/>
        <sz val="10"/>
        <rFont val="Arial"/>
        <family val="2"/>
      </rPr>
      <t>5</t>
    </r>
  </si>
  <si>
    <t>Nitride Data</t>
  </si>
  <si>
    <r>
      <t>8Fe</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t>
    </r>
    <r>
      <rPr>
        <b/>
        <vertAlign val="subscript"/>
        <sz val="10"/>
        <rFont val="Arial"/>
        <family val="2"/>
      </rPr>
      <t>4</t>
    </r>
    <r>
      <rPr>
        <b/>
        <sz val="10"/>
        <rFont val="Arial"/>
        <family val="2"/>
      </rPr>
      <t>N</t>
    </r>
  </si>
  <si>
    <r>
      <t>2/3N</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2/3NH</t>
    </r>
    <r>
      <rPr>
        <b/>
        <vertAlign val="subscript"/>
        <sz val="10"/>
        <rFont val="Arial"/>
        <family val="2"/>
      </rPr>
      <t>3</t>
    </r>
  </si>
  <si>
    <r>
      <t>4Mo</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2Mo</t>
    </r>
    <r>
      <rPr>
        <b/>
        <vertAlign val="subscript"/>
        <sz val="10"/>
        <rFont val="Arial"/>
        <family val="2"/>
      </rPr>
      <t>2</t>
    </r>
    <r>
      <rPr>
        <b/>
        <sz val="10"/>
        <rFont val="Arial"/>
        <family val="2"/>
      </rPr>
      <t>N</t>
    </r>
  </si>
  <si>
    <r>
      <t>4Cr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2Cr</t>
    </r>
    <r>
      <rPr>
        <b/>
        <vertAlign val="subscript"/>
        <sz val="10"/>
        <rFont val="Arial"/>
        <family val="2"/>
      </rPr>
      <t>2</t>
    </r>
    <r>
      <rPr>
        <b/>
        <sz val="10"/>
        <rFont val="Arial"/>
        <family val="2"/>
      </rPr>
      <t>N</t>
    </r>
  </si>
  <si>
    <r>
      <t>2Cr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2CrN</t>
    </r>
  </si>
  <si>
    <r>
      <t>2V</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2VN</t>
    </r>
  </si>
  <si>
    <r>
      <t>Si</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t>
    </r>
    <r>
      <rPr>
        <b/>
        <vertAlign val="subscript"/>
        <sz val="10"/>
        <rFont val="Arial"/>
        <family val="2"/>
      </rPr>
      <t>2</t>
    </r>
    <r>
      <rPr>
        <b/>
        <sz val="10"/>
        <rFont val="Arial"/>
        <family val="2"/>
      </rPr>
      <t>N</t>
    </r>
    <r>
      <rPr>
        <b/>
        <vertAlign val="subscript"/>
        <sz val="10"/>
        <rFont val="Arial"/>
        <family val="2"/>
      </rPr>
      <t>4</t>
    </r>
  </si>
  <si>
    <r>
      <t>3Mg</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t>
    </r>
    <r>
      <rPr>
        <b/>
        <vertAlign val="subscript"/>
        <sz val="10"/>
        <rFont val="Arial"/>
        <family val="2"/>
      </rPr>
      <t>3</t>
    </r>
    <r>
      <rPr>
        <b/>
        <sz val="10"/>
        <rFont val="Arial"/>
        <family val="2"/>
      </rPr>
      <t>N</t>
    </r>
    <r>
      <rPr>
        <b/>
        <vertAlign val="subscript"/>
        <sz val="10"/>
        <rFont val="Arial"/>
        <family val="2"/>
      </rPr>
      <t>2</t>
    </r>
  </si>
  <si>
    <r>
      <t>4Nb</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N</t>
    </r>
  </si>
  <si>
    <r>
      <t>2Ta</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2TaN</t>
    </r>
  </si>
  <si>
    <r>
      <t>2B</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2BN</t>
    </r>
  </si>
  <si>
    <r>
      <t>3Ca</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t>
    </r>
    <r>
      <rPr>
        <b/>
        <vertAlign val="subscript"/>
        <sz val="10"/>
        <rFont val="Arial"/>
        <family val="2"/>
      </rPr>
      <t>3</t>
    </r>
    <r>
      <rPr>
        <b/>
        <sz val="10"/>
        <rFont val="Arial"/>
        <family val="2"/>
      </rPr>
      <t>N</t>
    </r>
    <r>
      <rPr>
        <b/>
        <vertAlign val="subscript"/>
        <sz val="10"/>
        <rFont val="Arial"/>
        <family val="2"/>
      </rPr>
      <t>2</t>
    </r>
  </si>
  <si>
    <r>
      <t>2Al</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2AlN</t>
    </r>
  </si>
  <si>
    <r>
      <t>2Ce</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2CeN</t>
    </r>
  </si>
  <si>
    <r>
      <t>2Ti</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2TiN</t>
    </r>
  </si>
  <si>
    <r>
      <t>2Zr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2ZrN</t>
    </r>
  </si>
  <si>
    <t>Iodide Data</t>
  </si>
  <si>
    <t>I2</t>
  </si>
  <si>
    <r>
      <t>2H</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2HI</t>
    </r>
  </si>
  <si>
    <r>
      <t>Fe</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FeI</t>
    </r>
    <r>
      <rPr>
        <b/>
        <vertAlign val="subscript"/>
        <sz val="10"/>
        <rFont val="Arial"/>
        <family val="2"/>
      </rPr>
      <t>2</t>
    </r>
  </si>
  <si>
    <r>
      <t>Hg</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HgI</t>
    </r>
    <r>
      <rPr>
        <b/>
        <vertAlign val="subscript"/>
        <sz val="10"/>
        <rFont val="Arial"/>
        <family val="2"/>
      </rPr>
      <t>2</t>
    </r>
  </si>
  <si>
    <r>
      <t>1/2Ti</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1/2TiI</t>
    </r>
    <r>
      <rPr>
        <b/>
        <vertAlign val="subscript"/>
        <sz val="10"/>
        <rFont val="Arial"/>
        <family val="2"/>
      </rPr>
      <t>4</t>
    </r>
  </si>
  <si>
    <r>
      <t>Pb</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PbI</t>
    </r>
    <r>
      <rPr>
        <b/>
        <vertAlign val="subscript"/>
        <sz val="10"/>
        <rFont val="Arial"/>
        <family val="2"/>
      </rPr>
      <t>2</t>
    </r>
  </si>
  <si>
    <r>
      <t>Be</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BeI</t>
    </r>
    <r>
      <rPr>
        <b/>
        <vertAlign val="subscript"/>
        <sz val="10"/>
        <rFont val="Arial"/>
        <family val="2"/>
      </rPr>
      <t>2</t>
    </r>
  </si>
  <si>
    <r>
      <t>2/3Al</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2/3AlI</t>
    </r>
    <r>
      <rPr>
        <b/>
        <vertAlign val="subscript"/>
        <sz val="10"/>
        <rFont val="Arial"/>
        <family val="2"/>
      </rPr>
      <t>3</t>
    </r>
  </si>
  <si>
    <r>
      <t>2Li</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2LiI</t>
    </r>
  </si>
  <si>
    <r>
      <t>1/2Zr</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1/2ZrI</t>
    </r>
    <r>
      <rPr>
        <b/>
        <vertAlign val="subscript"/>
        <sz val="10"/>
        <rFont val="Arial"/>
        <family val="2"/>
      </rPr>
      <t>4</t>
    </r>
  </si>
  <si>
    <r>
      <t>2K</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2KI</t>
    </r>
  </si>
  <si>
    <r>
      <t>2Na</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2NaI</t>
    </r>
  </si>
  <si>
    <r>
      <t>2H</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2HI</t>
    </r>
  </si>
  <si>
    <t>Hydride Data</t>
  </si>
  <si>
    <t>p</t>
  </si>
  <si>
    <t>I</t>
  </si>
  <si>
    <t>Br</t>
  </si>
  <si>
    <t>Cl</t>
  </si>
  <si>
    <t>F</t>
  </si>
  <si>
    <t>H2</t>
  </si>
  <si>
    <r>
      <t>2I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2IH</t>
    </r>
  </si>
  <si>
    <r>
      <t>2/3N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2/3NH</t>
    </r>
    <r>
      <rPr>
        <b/>
        <vertAlign val="subscript"/>
        <sz val="10"/>
        <rFont val="Arial"/>
        <family val="2"/>
      </rPr>
      <t>3</t>
    </r>
  </si>
  <si>
    <r>
      <t>1/2C</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1/2CH</t>
    </r>
    <r>
      <rPr>
        <b/>
        <vertAlign val="subscript"/>
        <sz val="10"/>
        <rFont val="Arial"/>
        <family val="2"/>
      </rPr>
      <t>4</t>
    </r>
  </si>
  <si>
    <r>
      <t>1/2Pb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1/2PbH</t>
    </r>
    <r>
      <rPr>
        <b/>
        <vertAlign val="subscript"/>
        <sz val="10"/>
        <rFont val="Arial"/>
        <family val="2"/>
      </rPr>
      <t>4</t>
    </r>
  </si>
  <si>
    <r>
      <t>2C</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t>
    </r>
    <r>
      <rPr>
        <b/>
        <vertAlign val="subscript"/>
        <sz val="10"/>
        <rFont val="Arial"/>
        <family val="2"/>
      </rPr>
      <t>2</t>
    </r>
    <r>
      <rPr>
        <b/>
        <sz val="10"/>
        <rFont val="Arial"/>
        <family val="2"/>
      </rPr>
      <t>H</t>
    </r>
    <r>
      <rPr>
        <b/>
        <vertAlign val="subscript"/>
        <sz val="10"/>
        <rFont val="Arial"/>
        <family val="2"/>
      </rPr>
      <t>2</t>
    </r>
  </si>
  <si>
    <r>
      <t>Mg</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MgH</t>
    </r>
    <r>
      <rPr>
        <b/>
        <vertAlign val="subscript"/>
        <sz val="10"/>
        <rFont val="Arial"/>
        <family val="2"/>
      </rPr>
      <t>2</t>
    </r>
  </si>
  <si>
    <r>
      <t>2Br</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2BrH</t>
    </r>
  </si>
  <si>
    <r>
      <t>2Rb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2RbH</t>
    </r>
  </si>
  <si>
    <r>
      <t>1/2Sn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1/2SnH</t>
    </r>
    <r>
      <rPr>
        <b/>
        <vertAlign val="subscript"/>
        <sz val="10"/>
        <rFont val="Arial"/>
        <family val="2"/>
      </rPr>
      <t>4</t>
    </r>
  </si>
  <si>
    <r>
      <t>2/3Sb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2/3SbH</t>
    </r>
    <r>
      <rPr>
        <b/>
        <vertAlign val="subscript"/>
        <sz val="10"/>
        <rFont val="Arial"/>
        <family val="2"/>
      </rPr>
      <t>3</t>
    </r>
  </si>
  <si>
    <r>
      <t>2Cs</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2CsH</t>
    </r>
  </si>
  <si>
    <r>
      <t>2Na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2NaH</t>
    </r>
  </si>
  <si>
    <r>
      <t>2K</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2KH</t>
    </r>
  </si>
  <si>
    <r>
      <t>1/2Ge</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1/2GeH</t>
    </r>
    <r>
      <rPr>
        <b/>
        <vertAlign val="subscript"/>
        <sz val="10"/>
        <rFont val="Arial"/>
        <family val="2"/>
      </rPr>
      <t>4</t>
    </r>
  </si>
  <si>
    <r>
      <t>2N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t>
    </r>
    <r>
      <rPr>
        <b/>
        <vertAlign val="subscript"/>
        <sz val="10"/>
        <rFont val="Arial"/>
        <family val="2"/>
      </rPr>
      <t>2</t>
    </r>
    <r>
      <rPr>
        <b/>
        <sz val="10"/>
        <rFont val="Arial"/>
        <family val="2"/>
      </rPr>
      <t>H</t>
    </r>
    <r>
      <rPr>
        <b/>
        <vertAlign val="subscript"/>
        <sz val="10"/>
        <rFont val="Arial"/>
        <family val="2"/>
      </rPr>
      <t>2</t>
    </r>
  </si>
  <si>
    <r>
      <t>Ca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CaH</t>
    </r>
    <r>
      <rPr>
        <b/>
        <vertAlign val="subscript"/>
        <sz val="10"/>
        <rFont val="Arial"/>
        <family val="2"/>
      </rPr>
      <t>2</t>
    </r>
  </si>
  <si>
    <r>
      <t>Ba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BaH</t>
    </r>
    <r>
      <rPr>
        <b/>
        <vertAlign val="subscript"/>
        <sz val="10"/>
        <rFont val="Arial"/>
        <family val="2"/>
      </rPr>
      <t>2</t>
    </r>
  </si>
  <si>
    <r>
      <t>Sr</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SrH</t>
    </r>
    <r>
      <rPr>
        <b/>
        <vertAlign val="subscript"/>
        <sz val="10"/>
        <rFont val="Arial"/>
        <family val="2"/>
      </rPr>
      <t>2</t>
    </r>
  </si>
  <si>
    <r>
      <t>2/3P</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2/3PH</t>
    </r>
    <r>
      <rPr>
        <b/>
        <vertAlign val="subscript"/>
        <sz val="10"/>
        <rFont val="Arial"/>
        <family val="2"/>
      </rPr>
      <t>3</t>
    </r>
  </si>
  <si>
    <r>
      <t>2/3As</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2/3AsH</t>
    </r>
    <r>
      <rPr>
        <b/>
        <vertAlign val="subscript"/>
        <sz val="10"/>
        <rFont val="Arial"/>
        <family val="2"/>
      </rPr>
      <t>3</t>
    </r>
  </si>
  <si>
    <r>
      <t>2Li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2LiH</t>
    </r>
  </si>
  <si>
    <r>
      <t>2Cl</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2ClH</t>
    </r>
  </si>
  <si>
    <r>
      <t>2F</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2FH</t>
    </r>
  </si>
  <si>
    <r>
      <t>2/3B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2/3BH</t>
    </r>
    <r>
      <rPr>
        <b/>
        <vertAlign val="subscript"/>
        <sz val="10"/>
        <rFont val="Arial"/>
        <family val="2"/>
      </rPr>
      <t>3</t>
    </r>
  </si>
  <si>
    <r>
      <t>1/2Si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1/2SiH</t>
    </r>
    <r>
      <rPr>
        <b/>
        <vertAlign val="subscript"/>
        <sz val="10"/>
        <rFont val="Arial"/>
        <family val="2"/>
      </rPr>
      <t>4</t>
    </r>
  </si>
  <si>
    <r>
      <t>Be</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BeH</t>
    </r>
    <r>
      <rPr>
        <b/>
        <vertAlign val="subscript"/>
        <sz val="10"/>
        <rFont val="Arial"/>
        <family val="2"/>
      </rPr>
      <t>2</t>
    </r>
  </si>
  <si>
    <r>
      <t>Mg</t>
    </r>
    <r>
      <rPr>
        <b/>
        <vertAlign val="subscript"/>
        <sz val="10"/>
        <color indexed="8"/>
        <rFont val="Arial"/>
        <family val="2"/>
      </rPr>
      <t xml:space="preserve"> </t>
    </r>
    <r>
      <rPr>
        <b/>
        <sz val="10"/>
        <color indexed="8"/>
        <rFont val="Arial"/>
        <family val="2"/>
      </rPr>
      <t>+ H</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MgH</t>
    </r>
    <r>
      <rPr>
        <b/>
        <vertAlign val="subscript"/>
        <sz val="10"/>
        <color indexed="8"/>
        <rFont val="Arial"/>
        <family val="2"/>
      </rPr>
      <t>2</t>
    </r>
  </si>
  <si>
    <t>Fluoride Data</t>
  </si>
  <si>
    <r>
      <t>1/2Ir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1/2IrF</t>
    </r>
    <r>
      <rPr>
        <b/>
        <vertAlign val="subscript"/>
        <sz val="10"/>
        <rFont val="Arial"/>
        <family val="2"/>
      </rPr>
      <t>4</t>
    </r>
  </si>
  <si>
    <r>
      <t>1/3Se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1/3SeF</t>
    </r>
    <r>
      <rPr>
        <b/>
        <vertAlign val="subscript"/>
        <sz val="10"/>
        <rFont val="Arial"/>
        <family val="2"/>
      </rPr>
      <t>6</t>
    </r>
  </si>
  <si>
    <r>
      <t>1/3S</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1/3SF</t>
    </r>
    <r>
      <rPr>
        <b/>
        <vertAlign val="subscript"/>
        <sz val="10"/>
        <rFont val="Arial"/>
        <family val="2"/>
      </rPr>
      <t>6</t>
    </r>
  </si>
  <si>
    <r>
      <t>2/5Pt</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2/5PtF</t>
    </r>
    <r>
      <rPr>
        <b/>
        <vertAlign val="subscript"/>
        <sz val="10"/>
        <rFont val="Arial"/>
        <family val="2"/>
      </rPr>
      <t>5</t>
    </r>
  </si>
  <si>
    <r>
      <t>2H</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2HF</t>
    </r>
  </si>
  <si>
    <r>
      <t>2/3Au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2/3AuF</t>
    </r>
    <r>
      <rPr>
        <b/>
        <vertAlign val="subscript"/>
        <sz val="10"/>
        <rFont val="Arial"/>
        <family val="2"/>
      </rPr>
      <t>3</t>
    </r>
  </si>
  <si>
    <r>
      <t>2Ag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2AgF</t>
    </r>
  </si>
  <si>
    <r>
      <t>Hg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HgF</t>
    </r>
    <r>
      <rPr>
        <b/>
        <vertAlign val="subscript"/>
        <sz val="10"/>
        <rFont val="Arial"/>
        <family val="2"/>
      </rPr>
      <t>2</t>
    </r>
  </si>
  <si>
    <r>
      <t>1/2Sn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1/2SnF</t>
    </r>
    <r>
      <rPr>
        <b/>
        <vertAlign val="subscript"/>
        <sz val="10"/>
        <rFont val="Arial"/>
        <family val="2"/>
      </rPr>
      <t>4</t>
    </r>
  </si>
  <si>
    <r>
      <t>2/3In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2/3InF</t>
    </r>
    <r>
      <rPr>
        <b/>
        <vertAlign val="subscript"/>
        <sz val="10"/>
        <rFont val="Arial"/>
        <family val="2"/>
      </rPr>
      <t>3</t>
    </r>
  </si>
  <si>
    <r>
      <t>1/2C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1/2CF</t>
    </r>
    <r>
      <rPr>
        <b/>
        <vertAlign val="subscript"/>
        <sz val="10"/>
        <rFont val="Arial"/>
        <family val="2"/>
      </rPr>
      <t>4</t>
    </r>
  </si>
  <si>
    <r>
      <t>2/3P</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2/3PF</t>
    </r>
    <r>
      <rPr>
        <b/>
        <vertAlign val="subscript"/>
        <sz val="10"/>
        <rFont val="Arial"/>
        <family val="2"/>
      </rPr>
      <t>3</t>
    </r>
  </si>
  <si>
    <r>
      <t>2/5As</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2/5AsF</t>
    </r>
    <r>
      <rPr>
        <b/>
        <vertAlign val="subscript"/>
        <sz val="10"/>
        <rFont val="Arial"/>
        <family val="2"/>
      </rPr>
      <t>5</t>
    </r>
  </si>
  <si>
    <r>
      <t>2/5Ta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2/5TaF</t>
    </r>
    <r>
      <rPr>
        <b/>
        <vertAlign val="subscript"/>
        <sz val="10"/>
        <rFont val="Arial"/>
        <family val="2"/>
      </rPr>
      <t>5</t>
    </r>
  </si>
  <si>
    <r>
      <t>Zn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ZnF</t>
    </r>
    <r>
      <rPr>
        <b/>
        <vertAlign val="subscript"/>
        <sz val="10"/>
        <rFont val="Arial"/>
        <family val="2"/>
      </rPr>
      <t>2</t>
    </r>
  </si>
  <si>
    <r>
      <t>1/3Re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1/3ReF</t>
    </r>
    <r>
      <rPr>
        <b/>
        <vertAlign val="subscript"/>
        <sz val="10"/>
        <rFont val="Arial"/>
        <family val="2"/>
      </rPr>
      <t>6</t>
    </r>
  </si>
  <si>
    <r>
      <t>Cu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CuF</t>
    </r>
    <r>
      <rPr>
        <b/>
        <vertAlign val="subscript"/>
        <sz val="10"/>
        <rFont val="Arial"/>
        <family val="2"/>
      </rPr>
      <t>2</t>
    </r>
  </si>
  <si>
    <r>
      <t>2Tl</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2TlF</t>
    </r>
  </si>
  <si>
    <r>
      <t>Pb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PbF</t>
    </r>
    <r>
      <rPr>
        <b/>
        <vertAlign val="subscript"/>
        <sz val="10"/>
        <rFont val="Arial"/>
        <family val="2"/>
      </rPr>
      <t>2</t>
    </r>
  </si>
  <si>
    <r>
      <t>Mn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MnF</t>
    </r>
    <r>
      <rPr>
        <b/>
        <vertAlign val="subscript"/>
        <sz val="10"/>
        <rFont val="Arial"/>
        <family val="2"/>
      </rPr>
      <t>2</t>
    </r>
  </si>
  <si>
    <r>
      <t>1/3Te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1/3TeF</t>
    </r>
    <r>
      <rPr>
        <b/>
        <vertAlign val="subscript"/>
        <sz val="10"/>
        <rFont val="Arial"/>
        <family val="2"/>
      </rPr>
      <t>6</t>
    </r>
  </si>
  <si>
    <r>
      <t>1/3W</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1/3WF</t>
    </r>
    <r>
      <rPr>
        <b/>
        <vertAlign val="subscript"/>
        <sz val="10"/>
        <rFont val="Arial"/>
        <family val="2"/>
      </rPr>
      <t>6</t>
    </r>
  </si>
  <si>
    <r>
      <t>1/2Ge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1/2GeF</t>
    </r>
    <r>
      <rPr>
        <b/>
        <vertAlign val="subscript"/>
        <sz val="10"/>
        <rFont val="Arial"/>
        <family val="2"/>
      </rPr>
      <t>4</t>
    </r>
  </si>
  <si>
    <r>
      <t>Fe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FeF</t>
    </r>
    <r>
      <rPr>
        <b/>
        <vertAlign val="subscript"/>
        <sz val="10"/>
        <rFont val="Arial"/>
        <family val="2"/>
      </rPr>
      <t>2</t>
    </r>
  </si>
  <si>
    <r>
      <t>2/3Al</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2/3AlF</t>
    </r>
    <r>
      <rPr>
        <b/>
        <vertAlign val="subscript"/>
        <sz val="10"/>
        <rFont val="Arial"/>
        <family val="2"/>
      </rPr>
      <t>3</t>
    </r>
  </si>
  <si>
    <r>
      <t>2/5Sb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2/5SbF</t>
    </r>
    <r>
      <rPr>
        <b/>
        <vertAlign val="subscript"/>
        <sz val="10"/>
        <rFont val="Arial"/>
        <family val="2"/>
      </rPr>
      <t>5</t>
    </r>
  </si>
  <si>
    <r>
      <t>Ni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NiF</t>
    </r>
    <r>
      <rPr>
        <b/>
        <vertAlign val="subscript"/>
        <sz val="10"/>
        <rFont val="Arial"/>
        <family val="2"/>
      </rPr>
      <t>2</t>
    </r>
  </si>
  <si>
    <r>
      <t>Co</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CoF</t>
    </r>
    <r>
      <rPr>
        <b/>
        <vertAlign val="subscript"/>
        <sz val="10"/>
        <rFont val="Arial"/>
        <family val="2"/>
      </rPr>
      <t>2</t>
    </r>
  </si>
  <si>
    <r>
      <t>2/3Cr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2/3CrF</t>
    </r>
    <r>
      <rPr>
        <b/>
        <vertAlign val="subscript"/>
        <sz val="10"/>
        <rFont val="Arial"/>
        <family val="2"/>
      </rPr>
      <t>3</t>
    </r>
  </si>
  <si>
    <r>
      <t>1/2Zr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1/2ZrF</t>
    </r>
    <r>
      <rPr>
        <b/>
        <vertAlign val="subscript"/>
        <sz val="10"/>
        <rFont val="Arial"/>
        <family val="2"/>
      </rPr>
      <t>4</t>
    </r>
  </si>
  <si>
    <r>
      <t>1/3Mo</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1/3MoF</t>
    </r>
    <r>
      <rPr>
        <b/>
        <vertAlign val="subscript"/>
        <sz val="10"/>
        <rFont val="Arial"/>
        <family val="2"/>
      </rPr>
      <t>6</t>
    </r>
  </si>
  <si>
    <r>
      <t>1/3U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1/3UF</t>
    </r>
    <r>
      <rPr>
        <b/>
        <vertAlign val="subscript"/>
        <sz val="10"/>
        <rFont val="Arial"/>
        <family val="2"/>
      </rPr>
      <t>6</t>
    </r>
  </si>
  <si>
    <r>
      <t>2/3Ga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2/3GaF</t>
    </r>
    <r>
      <rPr>
        <b/>
        <vertAlign val="subscript"/>
        <sz val="10"/>
        <rFont val="Arial"/>
        <family val="2"/>
      </rPr>
      <t>3</t>
    </r>
  </si>
  <si>
    <r>
      <t>2/3V</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2/3VF</t>
    </r>
    <r>
      <rPr>
        <b/>
        <vertAlign val="subscript"/>
        <sz val="10"/>
        <rFont val="Arial"/>
        <family val="2"/>
      </rPr>
      <t>3</t>
    </r>
  </si>
  <si>
    <r>
      <t>1/2Th</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1/2ThF</t>
    </r>
    <r>
      <rPr>
        <b/>
        <vertAlign val="subscript"/>
        <sz val="10"/>
        <rFont val="Arial"/>
        <family val="2"/>
      </rPr>
      <t>4</t>
    </r>
  </si>
  <si>
    <r>
      <t>2/3Bi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2/3BiF</t>
    </r>
    <r>
      <rPr>
        <b/>
        <vertAlign val="subscript"/>
        <sz val="10"/>
        <rFont val="Arial"/>
        <family val="2"/>
      </rPr>
      <t>3</t>
    </r>
  </si>
  <si>
    <r>
      <t>1/2Ti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1/2TiF</t>
    </r>
    <r>
      <rPr>
        <b/>
        <vertAlign val="subscript"/>
        <sz val="10"/>
        <rFont val="Arial"/>
        <family val="2"/>
      </rPr>
      <t>4</t>
    </r>
  </si>
  <si>
    <r>
      <t>1/2Si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1/2SiF</t>
    </r>
    <r>
      <rPr>
        <b/>
        <vertAlign val="subscript"/>
        <sz val="10"/>
        <rFont val="Arial"/>
        <family val="2"/>
      </rPr>
      <t>4</t>
    </r>
  </si>
  <si>
    <r>
      <t>1/2Hf</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1/2HfF</t>
    </r>
    <r>
      <rPr>
        <b/>
        <vertAlign val="subscript"/>
        <sz val="10"/>
        <rFont val="Arial"/>
        <family val="2"/>
      </rPr>
      <t>4</t>
    </r>
  </si>
  <si>
    <r>
      <t>2/3Ac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2/3AcF</t>
    </r>
    <r>
      <rPr>
        <b/>
        <vertAlign val="subscript"/>
        <sz val="10"/>
        <rFont val="Arial"/>
        <family val="2"/>
      </rPr>
      <t>3</t>
    </r>
  </si>
  <si>
    <r>
      <t>Cd</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CdF</t>
    </r>
    <r>
      <rPr>
        <b/>
        <vertAlign val="subscript"/>
        <sz val="10"/>
        <rFont val="Arial"/>
        <family val="2"/>
      </rPr>
      <t>2</t>
    </r>
  </si>
  <si>
    <r>
      <t>1/2Ce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1/2CeF</t>
    </r>
    <r>
      <rPr>
        <b/>
        <vertAlign val="subscript"/>
        <sz val="10"/>
        <rFont val="Arial"/>
        <family val="2"/>
      </rPr>
      <t>4</t>
    </r>
  </si>
  <si>
    <r>
      <t>2/3Be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2/3BeF</t>
    </r>
    <r>
      <rPr>
        <b/>
        <vertAlign val="subscript"/>
        <sz val="10"/>
        <rFont val="Arial"/>
        <family val="2"/>
      </rPr>
      <t>3</t>
    </r>
  </si>
  <si>
    <r>
      <t>2/3Sc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2/3ScF</t>
    </r>
    <r>
      <rPr>
        <b/>
        <vertAlign val="subscript"/>
        <sz val="10"/>
        <rFont val="Arial"/>
        <family val="2"/>
      </rPr>
      <t>3</t>
    </r>
  </si>
  <si>
    <r>
      <t>2Na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2NaF</t>
    </r>
  </si>
  <si>
    <r>
      <t>2/5Nb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2/5NbF</t>
    </r>
    <r>
      <rPr>
        <b/>
        <vertAlign val="subscript"/>
        <sz val="10"/>
        <rFont val="Arial"/>
        <family val="2"/>
      </rPr>
      <t>5</t>
    </r>
  </si>
  <si>
    <r>
      <t>2/3Y</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2/3YF</t>
    </r>
    <r>
      <rPr>
        <b/>
        <vertAlign val="subscript"/>
        <sz val="10"/>
        <rFont val="Arial"/>
        <family val="2"/>
      </rPr>
      <t>3</t>
    </r>
  </si>
  <si>
    <r>
      <t>Mg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MgF</t>
    </r>
    <r>
      <rPr>
        <b/>
        <vertAlign val="subscript"/>
        <sz val="10"/>
        <rFont val="Arial"/>
        <family val="2"/>
      </rPr>
      <t>2</t>
    </r>
  </si>
  <si>
    <r>
      <t>2K</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2KF</t>
    </r>
  </si>
  <si>
    <r>
      <t>Ca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CaF</t>
    </r>
    <r>
      <rPr>
        <b/>
        <vertAlign val="subscript"/>
        <sz val="10"/>
        <rFont val="Arial"/>
        <family val="2"/>
      </rPr>
      <t>2</t>
    </r>
  </si>
  <si>
    <r>
      <t>2/3B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2/3BF</t>
    </r>
    <r>
      <rPr>
        <b/>
        <vertAlign val="subscript"/>
        <sz val="10"/>
        <rFont val="Arial"/>
        <family val="2"/>
      </rPr>
      <t>3</t>
    </r>
  </si>
  <si>
    <r>
      <t>2/3La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2/3LaF</t>
    </r>
    <r>
      <rPr>
        <b/>
        <vertAlign val="subscript"/>
        <sz val="10"/>
        <rFont val="Arial"/>
        <family val="2"/>
      </rPr>
      <t>3</t>
    </r>
  </si>
  <si>
    <r>
      <t>Ba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BaF</t>
    </r>
    <r>
      <rPr>
        <b/>
        <vertAlign val="subscript"/>
        <sz val="10"/>
        <rFont val="Arial"/>
        <family val="2"/>
      </rPr>
      <t>2</t>
    </r>
  </si>
  <si>
    <r>
      <t>Sr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Srf</t>
    </r>
    <r>
      <rPr>
        <b/>
        <vertAlign val="subscript"/>
        <sz val="10"/>
        <rFont val="Arial"/>
        <family val="2"/>
      </rPr>
      <t>2</t>
    </r>
  </si>
  <si>
    <r>
      <t>2Li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2LiF</t>
    </r>
  </si>
  <si>
    <r>
      <t>Sr</t>
    </r>
    <r>
      <rPr>
        <b/>
        <vertAlign val="subscript"/>
        <sz val="10"/>
        <color indexed="8"/>
        <rFont val="Arial"/>
        <family val="2"/>
      </rPr>
      <t xml:space="preserve"> </t>
    </r>
    <r>
      <rPr>
        <b/>
        <sz val="10"/>
        <color indexed="8"/>
        <rFont val="Arial"/>
        <family val="2"/>
      </rPr>
      <t>+ F</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Srf</t>
    </r>
    <r>
      <rPr>
        <b/>
        <vertAlign val="subscript"/>
        <sz val="10"/>
        <color indexed="8"/>
        <rFont val="Arial"/>
        <family val="2"/>
      </rPr>
      <t>2</t>
    </r>
  </si>
  <si>
    <t>Chloride Data</t>
  </si>
  <si>
    <t>.96.8</t>
  </si>
  <si>
    <t>old</t>
  </si>
  <si>
    <t>2/5P + Cl2 = 2/5PCl5</t>
  </si>
  <si>
    <t>2/5Ta + Cl2 = 2/5TaCl5</t>
  </si>
  <si>
    <t>2/3Ac + Cl2 = 2/3AcCl3</t>
  </si>
  <si>
    <t>Pt + Cl2 = PtCl2</t>
  </si>
  <si>
    <t>1/2Te + Cl2 = 1/2TeCl4</t>
  </si>
  <si>
    <t>2/3Al + Cl2 = 2/3AlCl3</t>
  </si>
  <si>
    <t>2KC + Cl2 = 2KCl</t>
  </si>
  <si>
    <t>1/2Sn + Cl2 = 1/2SnCl4</t>
  </si>
  <si>
    <t>2/3Sb + Cl2 = 2/3SbCl3</t>
  </si>
  <si>
    <t>2/3Re + Cl2 = 2/3ReCl3</t>
  </si>
  <si>
    <t>1/2Ti + Cl2 = 1/2TiCl4</t>
  </si>
  <si>
    <t>2/3As + Cl2 = 2/3AsCl3</t>
  </si>
  <si>
    <t>2/3Mn + Cl2 = 2/3MnCl3</t>
  </si>
  <si>
    <t>1/3W + Cl2 = 1/3WCl6</t>
  </si>
  <si>
    <t>Ba + Cl2 = BaCl2</t>
  </si>
  <si>
    <t>2/3Sc + Cl2 = 2/3ScCl3</t>
  </si>
  <si>
    <t>2/3U + Cl2 = 2/3UCl3</t>
  </si>
  <si>
    <t>2/3Bi + Cl2 = 2/3BiCl3</t>
  </si>
  <si>
    <t>1/2Se + Cl2 = 1/2SeCl4</t>
  </si>
  <si>
    <t>1/3U + Cl2 = 1/3UCl6</t>
  </si>
  <si>
    <t>Cd + Cl2 = CdCl2</t>
  </si>
  <si>
    <t>1/2Si + Cl2 = 1/2SiCl4</t>
  </si>
  <si>
    <t>V + Cl2 = VCl2</t>
  </si>
  <si>
    <t>Ca + Cl2 = CaCl2</t>
  </si>
  <si>
    <t>2AgC + Cl2 = 2AgCl</t>
  </si>
  <si>
    <t>2/3Y + Cl2 = 2/3YCl3</t>
  </si>
  <si>
    <t>1/2C + Cl2 = 1/2CCl4</t>
  </si>
  <si>
    <t>2NaC + Cl2 = 2NaCl</t>
  </si>
  <si>
    <t>Zn + Cl2 = ZnCl2</t>
  </si>
  <si>
    <t>2CsC + Cl2 = 2CsCl</t>
  </si>
  <si>
    <t>2/3Ga + Cl2 = 2/3GaCl3</t>
  </si>
  <si>
    <t>1/2Zr + Cl2 = 1/2ZrCl4</t>
  </si>
  <si>
    <t>2/3Ba + Cl2 = 2/3BaCl3</t>
  </si>
  <si>
    <t>2RbC + Cl2 = 2RbCl</t>
  </si>
  <si>
    <t>2/3Cr + Cl2 = 2/3CrCl3</t>
  </si>
  <si>
    <r>
      <t>1/2C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1/2CCl</t>
    </r>
    <r>
      <rPr>
        <b/>
        <vertAlign val="subscript"/>
        <sz val="10"/>
        <rFont val="Arial"/>
        <family val="2"/>
      </rPr>
      <t>4</t>
    </r>
  </si>
  <si>
    <r>
      <t>2Au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2AuCl</t>
    </r>
  </si>
  <si>
    <r>
      <t>1/2Se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1/2SeCl</t>
    </r>
    <r>
      <rPr>
        <b/>
        <vertAlign val="subscript"/>
        <sz val="10"/>
        <rFont val="Arial"/>
        <family val="2"/>
      </rPr>
      <t>4</t>
    </r>
  </si>
  <si>
    <r>
      <t>1/3Mo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1/3MoCl</t>
    </r>
    <r>
      <rPr>
        <b/>
        <vertAlign val="subscript"/>
        <sz val="10"/>
        <rFont val="Arial"/>
        <family val="2"/>
      </rPr>
      <t>6</t>
    </r>
  </si>
  <si>
    <r>
      <t>2/3Re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2/3ReCl</t>
    </r>
    <r>
      <rPr>
        <b/>
        <vertAlign val="subscript"/>
        <sz val="10"/>
        <rFont val="Arial"/>
        <family val="2"/>
      </rPr>
      <t>3</t>
    </r>
  </si>
  <si>
    <r>
      <t>2/5P</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2/5PCl</t>
    </r>
    <r>
      <rPr>
        <b/>
        <vertAlign val="subscript"/>
        <sz val="10"/>
        <rFont val="Arial"/>
        <family val="2"/>
      </rPr>
      <t>5</t>
    </r>
  </si>
  <si>
    <r>
      <t>Ir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IrCl</t>
    </r>
    <r>
      <rPr>
        <b/>
        <vertAlign val="subscript"/>
        <sz val="10"/>
        <rFont val="Arial"/>
        <family val="2"/>
      </rPr>
      <t>2</t>
    </r>
  </si>
  <si>
    <r>
      <t>Pt</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PtCl</t>
    </r>
    <r>
      <rPr>
        <b/>
        <vertAlign val="subscript"/>
        <sz val="10"/>
        <rFont val="Arial"/>
        <family val="2"/>
      </rPr>
      <t>2</t>
    </r>
  </si>
  <si>
    <r>
      <t>1/3W</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1/3WCl</t>
    </r>
    <r>
      <rPr>
        <b/>
        <vertAlign val="subscript"/>
        <sz val="10"/>
        <rFont val="Arial"/>
        <family val="2"/>
      </rPr>
      <t>6</t>
    </r>
  </si>
  <si>
    <r>
      <t>2H</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2HCl</t>
    </r>
  </si>
  <si>
    <r>
      <t>2/3As</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2/3AsCl</t>
    </r>
    <r>
      <rPr>
        <b/>
        <vertAlign val="subscript"/>
        <sz val="10"/>
        <rFont val="Arial"/>
        <family val="2"/>
      </rPr>
      <t>3</t>
    </r>
  </si>
  <si>
    <r>
      <t>Hg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HgCl</t>
    </r>
    <r>
      <rPr>
        <b/>
        <vertAlign val="subscript"/>
        <sz val="10"/>
        <rFont val="Arial"/>
        <family val="2"/>
      </rPr>
      <t>2</t>
    </r>
  </si>
  <si>
    <r>
      <t>1/2Te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1/2TeCl</t>
    </r>
    <r>
      <rPr>
        <b/>
        <vertAlign val="subscript"/>
        <sz val="10"/>
        <rFont val="Arial"/>
        <family val="2"/>
      </rPr>
      <t>4</t>
    </r>
  </si>
  <si>
    <r>
      <t>2/3P</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2/3PCl</t>
    </r>
    <r>
      <rPr>
        <b/>
        <vertAlign val="subscript"/>
        <sz val="10"/>
        <rFont val="Arial"/>
        <family val="2"/>
      </rPr>
      <t>3</t>
    </r>
  </si>
  <si>
    <r>
      <t>2/5Nb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2/5NbCl</t>
    </r>
    <r>
      <rPr>
        <b/>
        <vertAlign val="subscript"/>
        <sz val="10"/>
        <rFont val="Arial"/>
        <family val="2"/>
      </rPr>
      <t>5</t>
    </r>
  </si>
  <si>
    <r>
      <t>2/3Sb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2/3SbCl</t>
    </r>
    <r>
      <rPr>
        <b/>
        <vertAlign val="subscript"/>
        <sz val="10"/>
        <rFont val="Arial"/>
        <family val="2"/>
      </rPr>
      <t>3</t>
    </r>
  </si>
  <si>
    <r>
      <t>1/2Sn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1/2SnCl</t>
    </r>
    <r>
      <rPr>
        <b/>
        <vertAlign val="subscript"/>
        <sz val="10"/>
        <rFont val="Arial"/>
        <family val="2"/>
      </rPr>
      <t>4</t>
    </r>
  </si>
  <si>
    <r>
      <t>2Cu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2CuCl</t>
    </r>
  </si>
  <si>
    <r>
      <t>2/5Ta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2/5TaCl</t>
    </r>
    <r>
      <rPr>
        <b/>
        <vertAlign val="subscript"/>
        <sz val="10"/>
        <rFont val="Arial"/>
        <family val="2"/>
      </rPr>
      <t>5</t>
    </r>
  </si>
  <si>
    <r>
      <t>2/3Bi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2/3BiCl</t>
    </r>
    <r>
      <rPr>
        <b/>
        <vertAlign val="subscript"/>
        <sz val="10"/>
        <rFont val="Arial"/>
        <family val="2"/>
      </rPr>
      <t>3</t>
    </r>
  </si>
  <si>
    <r>
      <t>2/3Ba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2/3BaCl</t>
    </r>
    <r>
      <rPr>
        <b/>
        <vertAlign val="subscript"/>
        <sz val="10"/>
        <rFont val="Arial"/>
        <family val="2"/>
      </rPr>
      <t>3</t>
    </r>
  </si>
  <si>
    <r>
      <t>2/3Ge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2/3GeCl</t>
    </r>
    <r>
      <rPr>
        <b/>
        <vertAlign val="subscript"/>
        <sz val="10"/>
        <rFont val="Arial"/>
        <family val="2"/>
      </rPr>
      <t>3</t>
    </r>
  </si>
  <si>
    <r>
      <t>2/3Mn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2/3MnCl</t>
    </r>
    <r>
      <rPr>
        <b/>
        <vertAlign val="subscript"/>
        <sz val="10"/>
        <rFont val="Arial"/>
        <family val="2"/>
      </rPr>
      <t>3</t>
    </r>
  </si>
  <si>
    <r>
      <t>Pb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PbCl</t>
    </r>
    <r>
      <rPr>
        <b/>
        <vertAlign val="subscript"/>
        <sz val="10"/>
        <rFont val="Arial"/>
        <family val="2"/>
      </rPr>
      <t>2</t>
    </r>
  </si>
  <si>
    <r>
      <t>2Ag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2AgCl</t>
    </r>
  </si>
  <si>
    <r>
      <t>2/3Fe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2/3FeCl</t>
    </r>
    <r>
      <rPr>
        <b/>
        <vertAlign val="subscript"/>
        <sz val="10"/>
        <rFont val="Arial"/>
        <family val="2"/>
      </rPr>
      <t>3</t>
    </r>
  </si>
  <si>
    <r>
      <t>Co</t>
    </r>
    <r>
      <rPr>
        <vertAlign val="subscript"/>
        <sz val="10"/>
        <rFont val="Arial"/>
        <family val="2"/>
      </rPr>
      <t xml:space="preserve"> </t>
    </r>
    <r>
      <rPr>
        <sz val="10"/>
        <rFont val="Arial"/>
        <family val="0"/>
      </rPr>
      <t>+ Cl</t>
    </r>
    <r>
      <rPr>
        <vertAlign val="subscript"/>
        <sz val="10"/>
        <rFont val="Arial"/>
        <family val="2"/>
      </rPr>
      <t>2</t>
    </r>
    <r>
      <rPr>
        <sz val="10"/>
        <rFont val="Arial"/>
        <family val="0"/>
      </rPr>
      <t xml:space="preserve"> =</t>
    </r>
    <r>
      <rPr>
        <vertAlign val="subscript"/>
        <sz val="10"/>
        <rFont val="Arial"/>
        <family val="2"/>
      </rPr>
      <t xml:space="preserve"> </t>
    </r>
    <r>
      <rPr>
        <sz val="10"/>
        <rFont val="Arial"/>
        <family val="0"/>
      </rPr>
      <t>CoCl</t>
    </r>
    <r>
      <rPr>
        <vertAlign val="subscript"/>
        <sz val="10"/>
        <rFont val="Arial"/>
        <family val="2"/>
      </rPr>
      <t>2</t>
    </r>
  </si>
  <si>
    <r>
      <t>Fe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FeCl</t>
    </r>
    <r>
      <rPr>
        <b/>
        <vertAlign val="subscript"/>
        <sz val="10"/>
        <rFont val="Arial"/>
        <family val="2"/>
      </rPr>
      <t>2</t>
    </r>
  </si>
  <si>
    <r>
      <t>2/3Cr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2/3CrCl</t>
    </r>
    <r>
      <rPr>
        <b/>
        <vertAlign val="subscript"/>
        <sz val="10"/>
        <rFont val="Arial"/>
        <family val="2"/>
      </rPr>
      <t>3</t>
    </r>
  </si>
  <si>
    <r>
      <t>Zn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ZnCl</t>
    </r>
    <r>
      <rPr>
        <b/>
        <vertAlign val="subscript"/>
        <sz val="10"/>
        <rFont val="Arial"/>
        <family val="2"/>
      </rPr>
      <t>2</t>
    </r>
  </si>
  <si>
    <r>
      <t>Ni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NiCl</t>
    </r>
    <r>
      <rPr>
        <b/>
        <vertAlign val="subscript"/>
        <sz val="10"/>
        <rFont val="Arial"/>
        <family val="2"/>
      </rPr>
      <t>2</t>
    </r>
  </si>
  <si>
    <r>
      <t>1/2Si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1/2SiCl</t>
    </r>
    <r>
      <rPr>
        <b/>
        <vertAlign val="subscript"/>
        <sz val="10"/>
        <rFont val="Arial"/>
        <family val="2"/>
      </rPr>
      <t>4</t>
    </r>
  </si>
  <si>
    <r>
      <t>1/3U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1/3UCl</t>
    </r>
    <r>
      <rPr>
        <b/>
        <vertAlign val="subscript"/>
        <sz val="10"/>
        <rFont val="Arial"/>
        <family val="2"/>
      </rPr>
      <t>6</t>
    </r>
  </si>
  <si>
    <r>
      <t>Cd</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CdCl</t>
    </r>
    <r>
      <rPr>
        <b/>
        <vertAlign val="subscript"/>
        <sz val="10"/>
        <rFont val="Arial"/>
        <family val="2"/>
      </rPr>
      <t>2</t>
    </r>
  </si>
  <si>
    <r>
      <t>1/2Ti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1/2TiCl</t>
    </r>
    <r>
      <rPr>
        <b/>
        <vertAlign val="subscript"/>
        <sz val="10"/>
        <rFont val="Arial"/>
        <family val="2"/>
      </rPr>
      <t>4</t>
    </r>
  </si>
  <si>
    <r>
      <t>2Na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2NaCl</t>
    </r>
  </si>
  <si>
    <r>
      <t>2/3Ga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2/3GaCl</t>
    </r>
    <r>
      <rPr>
        <b/>
        <vertAlign val="subscript"/>
        <sz val="10"/>
        <rFont val="Arial"/>
        <family val="2"/>
      </rPr>
      <t>3</t>
    </r>
  </si>
  <si>
    <r>
      <t>2/3In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2/3InCl</t>
    </r>
    <r>
      <rPr>
        <b/>
        <vertAlign val="subscript"/>
        <sz val="10"/>
        <rFont val="Arial"/>
        <family val="2"/>
      </rPr>
      <t>3</t>
    </r>
  </si>
  <si>
    <r>
      <t>1/2Zr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1/2ZrCl</t>
    </r>
    <r>
      <rPr>
        <b/>
        <vertAlign val="subscript"/>
        <sz val="10"/>
        <rFont val="Arial"/>
        <family val="2"/>
      </rPr>
      <t>4</t>
    </r>
  </si>
  <si>
    <r>
      <t>1/2Hf</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1/2HfCl</t>
    </r>
    <r>
      <rPr>
        <b/>
        <vertAlign val="subscript"/>
        <sz val="10"/>
        <rFont val="Arial"/>
        <family val="2"/>
      </rPr>
      <t>4</t>
    </r>
  </si>
  <si>
    <r>
      <t>2/3Y</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2/3YCl</t>
    </r>
    <r>
      <rPr>
        <b/>
        <vertAlign val="subscript"/>
        <sz val="10"/>
        <rFont val="Arial"/>
        <family val="2"/>
      </rPr>
      <t>3</t>
    </r>
  </si>
  <si>
    <r>
      <t>2K</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2KCl</t>
    </r>
  </si>
  <si>
    <r>
      <t>V</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VCl</t>
    </r>
    <r>
      <rPr>
        <b/>
        <vertAlign val="subscript"/>
        <sz val="10"/>
        <rFont val="Arial"/>
        <family val="2"/>
      </rPr>
      <t>2</t>
    </r>
  </si>
  <si>
    <r>
      <t>2/3Al</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2/3AlCl</t>
    </r>
    <r>
      <rPr>
        <b/>
        <vertAlign val="subscript"/>
        <sz val="10"/>
        <rFont val="Arial"/>
        <family val="2"/>
      </rPr>
      <t>3</t>
    </r>
  </si>
  <si>
    <r>
      <t>Mg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MgCl</t>
    </r>
    <r>
      <rPr>
        <b/>
        <vertAlign val="subscript"/>
        <sz val="10"/>
        <rFont val="Arial"/>
        <family val="2"/>
      </rPr>
      <t>2</t>
    </r>
  </si>
  <si>
    <r>
      <t>2Cs</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2CsCl</t>
    </r>
  </si>
  <si>
    <r>
      <t>2Li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2LiCl</t>
    </r>
  </si>
  <si>
    <r>
      <t>2/3U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2/3UCl</t>
    </r>
    <r>
      <rPr>
        <b/>
        <vertAlign val="subscript"/>
        <sz val="10"/>
        <rFont val="Arial"/>
        <family val="2"/>
      </rPr>
      <t>3</t>
    </r>
  </si>
  <si>
    <r>
      <t>2/3Sc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2/3ScCl</t>
    </r>
    <r>
      <rPr>
        <b/>
        <vertAlign val="subscript"/>
        <sz val="10"/>
        <rFont val="Arial"/>
        <family val="2"/>
      </rPr>
      <t>3</t>
    </r>
  </si>
  <si>
    <r>
      <t>Ca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CaCl</t>
    </r>
    <r>
      <rPr>
        <b/>
        <vertAlign val="subscript"/>
        <sz val="10"/>
        <rFont val="Arial"/>
        <family val="2"/>
      </rPr>
      <t>2</t>
    </r>
  </si>
  <si>
    <r>
      <t>2/3Ac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2/3AcCl</t>
    </r>
    <r>
      <rPr>
        <b/>
        <vertAlign val="subscript"/>
        <sz val="10"/>
        <rFont val="Arial"/>
        <family val="2"/>
      </rPr>
      <t>3</t>
    </r>
  </si>
  <si>
    <r>
      <t>2/3La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2/3LaCl</t>
    </r>
    <r>
      <rPr>
        <b/>
        <vertAlign val="subscript"/>
        <sz val="10"/>
        <rFont val="Arial"/>
        <family val="2"/>
      </rPr>
      <t>3</t>
    </r>
  </si>
  <si>
    <r>
      <t>2Rb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2RbCl</t>
    </r>
  </si>
  <si>
    <r>
      <t>Sr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SrCl</t>
    </r>
    <r>
      <rPr>
        <b/>
        <vertAlign val="subscript"/>
        <sz val="10"/>
        <rFont val="Arial"/>
        <family val="2"/>
      </rPr>
      <t>2</t>
    </r>
  </si>
  <si>
    <r>
      <t>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BaCl</t>
    </r>
    <r>
      <rPr>
        <b/>
        <vertAlign val="subscript"/>
        <sz val="10"/>
        <rFont val="Arial"/>
        <family val="2"/>
      </rPr>
      <t>2</t>
    </r>
  </si>
  <si>
    <r>
      <t>2Au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2AuCl</t>
    </r>
  </si>
  <si>
    <r>
      <t>2/3Ba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2/3BaCl</t>
    </r>
    <r>
      <rPr>
        <b/>
        <vertAlign val="subscript"/>
        <sz val="10"/>
        <rFont val="Arial"/>
        <family val="2"/>
      </rPr>
      <t>3</t>
    </r>
  </si>
  <si>
    <r>
      <t>1/2C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1/2CCl</t>
    </r>
    <r>
      <rPr>
        <b/>
        <vertAlign val="subscript"/>
        <sz val="10"/>
        <rFont val="Arial"/>
        <family val="2"/>
      </rPr>
      <t>4</t>
    </r>
  </si>
  <si>
    <r>
      <t>Cd</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CdCl</t>
    </r>
    <r>
      <rPr>
        <b/>
        <vertAlign val="subscript"/>
        <sz val="10"/>
        <rFont val="Arial"/>
        <family val="2"/>
      </rPr>
      <t>2</t>
    </r>
  </si>
  <si>
    <r>
      <t>Co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CoCl</t>
    </r>
    <r>
      <rPr>
        <b/>
        <vertAlign val="subscript"/>
        <sz val="10"/>
        <rFont val="Arial"/>
        <family val="2"/>
      </rPr>
      <t>2</t>
    </r>
  </si>
  <si>
    <r>
      <t>2/3Cr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2/3CrCl</t>
    </r>
    <r>
      <rPr>
        <b/>
        <vertAlign val="subscript"/>
        <sz val="10"/>
        <rFont val="Arial"/>
        <family val="2"/>
      </rPr>
      <t>3</t>
    </r>
  </si>
  <si>
    <r>
      <t>2Cu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2CuCl</t>
    </r>
  </si>
  <si>
    <r>
      <t>Ir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IrCl</t>
    </r>
    <r>
      <rPr>
        <b/>
        <vertAlign val="subscript"/>
        <sz val="10"/>
        <rFont val="Arial"/>
        <family val="2"/>
      </rPr>
      <t>2</t>
    </r>
  </si>
  <si>
    <r>
      <t>Co + Cl</t>
    </r>
    <r>
      <rPr>
        <b/>
        <vertAlign val="subscript"/>
        <sz val="10"/>
        <rFont val="Arial"/>
        <family val="2"/>
      </rPr>
      <t>2</t>
    </r>
    <r>
      <rPr>
        <b/>
        <sz val="10"/>
        <rFont val="Arial"/>
        <family val="2"/>
      </rPr>
      <t xml:space="preserve"> = CoCl</t>
    </r>
    <r>
      <rPr>
        <b/>
        <vertAlign val="subscript"/>
        <sz val="10"/>
        <rFont val="Arial"/>
        <family val="2"/>
      </rPr>
      <t>2</t>
    </r>
  </si>
  <si>
    <r>
      <t>2Cu + Cl</t>
    </r>
    <r>
      <rPr>
        <b/>
        <vertAlign val="subscript"/>
        <sz val="10"/>
        <rFont val="Arial"/>
        <family val="2"/>
      </rPr>
      <t>2</t>
    </r>
    <r>
      <rPr>
        <b/>
        <sz val="10"/>
        <rFont val="Arial"/>
        <family val="2"/>
      </rPr>
      <t xml:space="preserve"> = 2CuCl</t>
    </r>
  </si>
  <si>
    <r>
      <t>2/3Ge + Cl</t>
    </r>
    <r>
      <rPr>
        <b/>
        <vertAlign val="subscript"/>
        <sz val="10"/>
        <rFont val="Arial"/>
        <family val="2"/>
      </rPr>
      <t>2</t>
    </r>
    <r>
      <rPr>
        <b/>
        <sz val="10"/>
        <rFont val="Arial"/>
        <family val="2"/>
      </rPr>
      <t xml:space="preserve"> = 2/3GeCl</t>
    </r>
    <r>
      <rPr>
        <b/>
        <vertAlign val="subscript"/>
        <sz val="10"/>
        <rFont val="Arial"/>
        <family val="2"/>
      </rPr>
      <t>3</t>
    </r>
  </si>
  <si>
    <r>
      <t>2Au + Cl</t>
    </r>
    <r>
      <rPr>
        <b/>
        <vertAlign val="subscript"/>
        <sz val="10"/>
        <rFont val="Arial"/>
        <family val="2"/>
      </rPr>
      <t>2</t>
    </r>
    <r>
      <rPr>
        <b/>
        <sz val="10"/>
        <rFont val="Arial"/>
        <family val="2"/>
      </rPr>
      <t xml:space="preserve"> = 2AuCl</t>
    </r>
  </si>
  <si>
    <r>
      <t>1/2Hf + Cl</t>
    </r>
    <r>
      <rPr>
        <b/>
        <vertAlign val="subscript"/>
        <sz val="10"/>
        <rFont val="Arial"/>
        <family val="2"/>
      </rPr>
      <t>2</t>
    </r>
    <r>
      <rPr>
        <b/>
        <sz val="10"/>
        <rFont val="Arial"/>
        <family val="2"/>
      </rPr>
      <t xml:space="preserve"> = 1/2HfCl</t>
    </r>
    <r>
      <rPr>
        <b/>
        <vertAlign val="subscript"/>
        <sz val="10"/>
        <rFont val="Arial"/>
        <family val="2"/>
      </rPr>
      <t>4</t>
    </r>
  </si>
  <si>
    <r>
      <t>2H + Cl</t>
    </r>
    <r>
      <rPr>
        <b/>
        <vertAlign val="subscript"/>
        <sz val="10"/>
        <rFont val="Arial"/>
        <family val="2"/>
      </rPr>
      <t>2</t>
    </r>
    <r>
      <rPr>
        <b/>
        <sz val="10"/>
        <rFont val="Arial"/>
        <family val="2"/>
      </rPr>
      <t xml:space="preserve"> = 2HCl</t>
    </r>
  </si>
  <si>
    <r>
      <t>1/3Mo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1/3MoCl</t>
    </r>
    <r>
      <rPr>
        <b/>
        <vertAlign val="subscript"/>
        <sz val="10"/>
        <rFont val="Arial"/>
        <family val="2"/>
      </rPr>
      <t>6</t>
    </r>
  </si>
  <si>
    <r>
      <t>2/3In + Cl</t>
    </r>
    <r>
      <rPr>
        <b/>
        <vertAlign val="subscript"/>
        <sz val="10"/>
        <rFont val="Arial"/>
        <family val="2"/>
      </rPr>
      <t>2</t>
    </r>
    <r>
      <rPr>
        <b/>
        <sz val="10"/>
        <rFont val="Arial"/>
        <family val="2"/>
      </rPr>
      <t xml:space="preserve"> = 2/3InCl</t>
    </r>
    <r>
      <rPr>
        <b/>
        <vertAlign val="subscript"/>
        <sz val="10"/>
        <rFont val="Arial"/>
        <family val="2"/>
      </rPr>
      <t>3</t>
    </r>
  </si>
  <si>
    <r>
      <t>Ir + Cl</t>
    </r>
    <r>
      <rPr>
        <b/>
        <vertAlign val="subscript"/>
        <sz val="10"/>
        <rFont val="Arial"/>
        <family val="2"/>
      </rPr>
      <t>2</t>
    </r>
    <r>
      <rPr>
        <b/>
        <sz val="10"/>
        <rFont val="Arial"/>
        <family val="2"/>
      </rPr>
      <t xml:space="preserve"> = IrCl</t>
    </r>
    <r>
      <rPr>
        <b/>
        <vertAlign val="subscript"/>
        <sz val="10"/>
        <rFont val="Arial"/>
        <family val="2"/>
      </rPr>
      <t>2</t>
    </r>
  </si>
  <si>
    <r>
      <t>Fe + Cl</t>
    </r>
    <r>
      <rPr>
        <b/>
        <vertAlign val="subscript"/>
        <sz val="10"/>
        <rFont val="Arial"/>
        <family val="2"/>
      </rPr>
      <t>2</t>
    </r>
    <r>
      <rPr>
        <b/>
        <sz val="10"/>
        <rFont val="Arial"/>
        <family val="2"/>
      </rPr>
      <t xml:space="preserve"> = FeCl</t>
    </r>
    <r>
      <rPr>
        <b/>
        <vertAlign val="subscript"/>
        <sz val="10"/>
        <rFont val="Arial"/>
        <family val="2"/>
      </rPr>
      <t>2</t>
    </r>
  </si>
  <si>
    <r>
      <t>2/3Fe + Cl</t>
    </r>
    <r>
      <rPr>
        <b/>
        <vertAlign val="subscript"/>
        <sz val="10"/>
        <rFont val="Arial"/>
        <family val="2"/>
      </rPr>
      <t>2</t>
    </r>
    <r>
      <rPr>
        <b/>
        <sz val="10"/>
        <rFont val="Arial"/>
        <family val="2"/>
      </rPr>
      <t xml:space="preserve"> = 2/3FeCl</t>
    </r>
    <r>
      <rPr>
        <b/>
        <vertAlign val="subscript"/>
        <sz val="10"/>
        <rFont val="Arial"/>
        <family val="2"/>
      </rPr>
      <t>3</t>
    </r>
  </si>
  <si>
    <r>
      <t>Pt</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PtCl</t>
    </r>
    <r>
      <rPr>
        <b/>
        <vertAlign val="subscript"/>
        <sz val="10"/>
        <rFont val="Arial"/>
        <family val="2"/>
      </rPr>
      <t>2</t>
    </r>
  </si>
  <si>
    <r>
      <t>2/3Re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2/3ReCl</t>
    </r>
    <r>
      <rPr>
        <b/>
        <vertAlign val="subscript"/>
        <sz val="10"/>
        <rFont val="Arial"/>
        <family val="2"/>
      </rPr>
      <t>3</t>
    </r>
  </si>
  <si>
    <r>
      <t>1/2Se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1/2SeCl</t>
    </r>
    <r>
      <rPr>
        <b/>
        <vertAlign val="subscript"/>
        <sz val="10"/>
        <rFont val="Arial"/>
        <family val="2"/>
      </rPr>
      <t>4</t>
    </r>
  </si>
  <si>
    <r>
      <t>1/2Sn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1/2SnCl</t>
    </r>
    <r>
      <rPr>
        <b/>
        <vertAlign val="subscript"/>
        <sz val="10"/>
        <rFont val="Arial"/>
        <family val="2"/>
      </rPr>
      <t>4</t>
    </r>
  </si>
  <si>
    <r>
      <t>1/3U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1/3UCl</t>
    </r>
    <r>
      <rPr>
        <b/>
        <vertAlign val="subscript"/>
        <sz val="10"/>
        <rFont val="Arial"/>
        <family val="2"/>
      </rPr>
      <t>6</t>
    </r>
  </si>
  <si>
    <t>Bromide Data</t>
  </si>
  <si>
    <t>2Br = Br2</t>
  </si>
  <si>
    <r>
      <t>H</t>
    </r>
    <r>
      <rPr>
        <b/>
        <vertAlign val="subscript"/>
        <sz val="10"/>
        <rFont val="Arial"/>
        <family val="2"/>
      </rPr>
      <t>2</t>
    </r>
    <r>
      <rPr>
        <b/>
        <sz val="10"/>
        <rFont val="Arial"/>
        <family val="2"/>
      </rPr>
      <t xml:space="preserve"> +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2HBr</t>
    </r>
  </si>
  <si>
    <r>
      <t>2/3P</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2/3PBr</t>
    </r>
    <r>
      <rPr>
        <b/>
        <vertAlign val="subscript"/>
        <sz val="10"/>
        <rFont val="Arial"/>
        <family val="2"/>
      </rPr>
      <t>3</t>
    </r>
  </si>
  <si>
    <r>
      <t>1/3W</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1/3WBr</t>
    </r>
    <r>
      <rPr>
        <b/>
        <vertAlign val="subscript"/>
        <sz val="10"/>
        <rFont val="Arial"/>
        <family val="2"/>
      </rPr>
      <t>6</t>
    </r>
  </si>
  <si>
    <r>
      <t>2/3B + Br</t>
    </r>
    <r>
      <rPr>
        <b/>
        <vertAlign val="subscript"/>
        <sz val="10"/>
        <rFont val="Arial"/>
        <family val="2"/>
      </rPr>
      <t>2</t>
    </r>
    <r>
      <rPr>
        <b/>
        <sz val="10"/>
        <rFont val="Arial"/>
        <family val="2"/>
      </rPr>
      <t xml:space="preserve"> = 2/3BBr</t>
    </r>
    <r>
      <rPr>
        <b/>
        <vertAlign val="subscript"/>
        <sz val="10"/>
        <rFont val="Arial"/>
        <family val="2"/>
      </rPr>
      <t>3</t>
    </r>
  </si>
  <si>
    <r>
      <t>Hg</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HgBr</t>
    </r>
    <r>
      <rPr>
        <b/>
        <vertAlign val="subscript"/>
        <sz val="10"/>
        <rFont val="Arial"/>
        <family val="2"/>
      </rPr>
      <t>2</t>
    </r>
  </si>
  <si>
    <r>
      <t>Fe</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FeBr</t>
    </r>
    <r>
      <rPr>
        <b/>
        <vertAlign val="subscript"/>
        <sz val="10"/>
        <rFont val="Arial"/>
        <family val="2"/>
      </rPr>
      <t>2</t>
    </r>
  </si>
  <si>
    <r>
      <t>Pb</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PbBr</t>
    </r>
    <r>
      <rPr>
        <b/>
        <vertAlign val="subscript"/>
        <sz val="10"/>
        <rFont val="Arial"/>
        <family val="2"/>
      </rPr>
      <t>2</t>
    </r>
  </si>
  <si>
    <r>
      <t>1/2Ti</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1/2TiBr</t>
    </r>
    <r>
      <rPr>
        <b/>
        <vertAlign val="subscript"/>
        <sz val="10"/>
        <rFont val="Arial"/>
        <family val="2"/>
      </rPr>
      <t>4</t>
    </r>
  </si>
  <si>
    <r>
      <t>2/3Al</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2/3AlBr</t>
    </r>
    <r>
      <rPr>
        <b/>
        <vertAlign val="subscript"/>
        <sz val="10"/>
        <rFont val="Arial"/>
        <family val="2"/>
      </rPr>
      <t>3</t>
    </r>
  </si>
  <si>
    <r>
      <t>2/3Be</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2/3BeBr</t>
    </r>
    <r>
      <rPr>
        <b/>
        <vertAlign val="subscript"/>
        <sz val="10"/>
        <rFont val="Arial"/>
        <family val="2"/>
      </rPr>
      <t>3</t>
    </r>
  </si>
  <si>
    <r>
      <t>1/2Zr + Br</t>
    </r>
    <r>
      <rPr>
        <b/>
        <vertAlign val="subscript"/>
        <sz val="10"/>
        <rFont val="Arial"/>
        <family val="2"/>
      </rPr>
      <t>2</t>
    </r>
    <r>
      <rPr>
        <b/>
        <sz val="10"/>
        <rFont val="Arial"/>
        <family val="2"/>
      </rPr>
      <t xml:space="preserve"> = 1/2ZrBr</t>
    </r>
    <r>
      <rPr>
        <b/>
        <vertAlign val="subscript"/>
        <sz val="10"/>
        <rFont val="Arial"/>
        <family val="2"/>
      </rPr>
      <t>4</t>
    </r>
  </si>
  <si>
    <r>
      <t>Mg</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MgBr</t>
    </r>
    <r>
      <rPr>
        <b/>
        <vertAlign val="subscript"/>
        <sz val="10"/>
        <rFont val="Arial"/>
        <family val="2"/>
      </rPr>
      <t>2</t>
    </r>
  </si>
  <si>
    <r>
      <t>2Li</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2LiBr</t>
    </r>
  </si>
  <si>
    <r>
      <t>2Na</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2NaBr</t>
    </r>
  </si>
  <si>
    <r>
      <t>2K</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2KBr</t>
    </r>
  </si>
  <si>
    <r>
      <t>2/3Al + Br</t>
    </r>
    <r>
      <rPr>
        <b/>
        <vertAlign val="subscript"/>
        <sz val="10"/>
        <rFont val="Arial"/>
        <family val="2"/>
      </rPr>
      <t>2</t>
    </r>
    <r>
      <rPr>
        <b/>
        <sz val="10"/>
        <rFont val="Arial"/>
        <family val="2"/>
      </rPr>
      <t xml:space="preserve"> = 2/3AlBr</t>
    </r>
    <r>
      <rPr>
        <b/>
        <vertAlign val="subscript"/>
        <sz val="10"/>
        <rFont val="Arial"/>
        <family val="2"/>
      </rPr>
      <t>3</t>
    </r>
  </si>
  <si>
    <r>
      <t>2/3Be + Br</t>
    </r>
    <r>
      <rPr>
        <b/>
        <vertAlign val="subscript"/>
        <sz val="10"/>
        <rFont val="Arial"/>
        <family val="2"/>
      </rPr>
      <t>2</t>
    </r>
    <r>
      <rPr>
        <b/>
        <sz val="10"/>
        <rFont val="Arial"/>
        <family val="2"/>
      </rPr>
      <t xml:space="preserve"> = 2/3BeBr</t>
    </r>
    <r>
      <rPr>
        <b/>
        <vertAlign val="subscript"/>
        <sz val="10"/>
        <rFont val="Arial"/>
        <family val="2"/>
      </rPr>
      <t>3</t>
    </r>
  </si>
  <si>
    <r>
      <t>Fe + Br</t>
    </r>
    <r>
      <rPr>
        <b/>
        <vertAlign val="subscript"/>
        <sz val="10"/>
        <rFont val="Arial"/>
        <family val="2"/>
      </rPr>
      <t>2</t>
    </r>
    <r>
      <rPr>
        <b/>
        <sz val="10"/>
        <rFont val="Arial"/>
        <family val="2"/>
      </rPr>
      <t xml:space="preserve"> = FeBr</t>
    </r>
    <r>
      <rPr>
        <b/>
        <vertAlign val="subscript"/>
        <sz val="10"/>
        <rFont val="Arial"/>
        <family val="2"/>
      </rPr>
      <t>2</t>
    </r>
  </si>
  <si>
    <r>
      <t>H</t>
    </r>
    <r>
      <rPr>
        <b/>
        <vertAlign val="subscript"/>
        <sz val="10"/>
        <rFont val="Arial"/>
        <family val="2"/>
      </rPr>
      <t>2</t>
    </r>
    <r>
      <rPr>
        <b/>
        <sz val="10"/>
        <rFont val="Arial"/>
        <family val="2"/>
      </rPr>
      <t xml:space="preserve"> + Br</t>
    </r>
    <r>
      <rPr>
        <b/>
        <vertAlign val="subscript"/>
        <sz val="10"/>
        <rFont val="Arial"/>
        <family val="2"/>
      </rPr>
      <t>2</t>
    </r>
    <r>
      <rPr>
        <b/>
        <sz val="10"/>
        <rFont val="Arial"/>
        <family val="2"/>
      </rPr>
      <t xml:space="preserve"> = 2HBr</t>
    </r>
  </si>
  <si>
    <r>
      <t>Hg + Br</t>
    </r>
    <r>
      <rPr>
        <b/>
        <vertAlign val="subscript"/>
        <sz val="10"/>
        <rFont val="Arial"/>
        <family val="2"/>
      </rPr>
      <t>2</t>
    </r>
    <r>
      <rPr>
        <b/>
        <sz val="10"/>
        <rFont val="Arial"/>
        <family val="2"/>
      </rPr>
      <t xml:space="preserve"> = HgBr</t>
    </r>
    <r>
      <rPr>
        <b/>
        <vertAlign val="subscript"/>
        <sz val="10"/>
        <rFont val="Arial"/>
        <family val="2"/>
      </rPr>
      <t>2</t>
    </r>
  </si>
  <si>
    <r>
      <t>2K + Br</t>
    </r>
    <r>
      <rPr>
        <b/>
        <vertAlign val="subscript"/>
        <sz val="10"/>
        <rFont val="Arial"/>
        <family val="2"/>
      </rPr>
      <t>2</t>
    </r>
    <r>
      <rPr>
        <b/>
        <sz val="10"/>
        <rFont val="Arial"/>
        <family val="2"/>
      </rPr>
      <t xml:space="preserve"> = 2KBr</t>
    </r>
  </si>
  <si>
    <r>
      <t>2Li + Br</t>
    </r>
    <r>
      <rPr>
        <b/>
        <vertAlign val="subscript"/>
        <sz val="10"/>
        <rFont val="Arial"/>
        <family val="2"/>
      </rPr>
      <t>2</t>
    </r>
    <r>
      <rPr>
        <b/>
        <sz val="10"/>
        <rFont val="Arial"/>
        <family val="2"/>
      </rPr>
      <t xml:space="preserve"> = 2LiBr</t>
    </r>
  </si>
  <si>
    <r>
      <t>Mg + Br</t>
    </r>
    <r>
      <rPr>
        <b/>
        <vertAlign val="subscript"/>
        <sz val="10"/>
        <rFont val="Arial"/>
        <family val="2"/>
      </rPr>
      <t>2</t>
    </r>
    <r>
      <rPr>
        <b/>
        <sz val="10"/>
        <rFont val="Arial"/>
        <family val="2"/>
      </rPr>
      <t xml:space="preserve"> = MgBr</t>
    </r>
    <r>
      <rPr>
        <b/>
        <vertAlign val="subscript"/>
        <sz val="10"/>
        <rFont val="Arial"/>
        <family val="2"/>
      </rPr>
      <t>2</t>
    </r>
  </si>
  <si>
    <r>
      <t>2Na + Br</t>
    </r>
    <r>
      <rPr>
        <b/>
        <vertAlign val="subscript"/>
        <sz val="10"/>
        <rFont val="Arial"/>
        <family val="2"/>
      </rPr>
      <t>2</t>
    </r>
    <r>
      <rPr>
        <b/>
        <sz val="10"/>
        <rFont val="Arial"/>
        <family val="2"/>
      </rPr>
      <t xml:space="preserve"> = 2NaBr</t>
    </r>
  </si>
  <si>
    <r>
      <t>2/3P + Br</t>
    </r>
    <r>
      <rPr>
        <b/>
        <vertAlign val="subscript"/>
        <sz val="10"/>
        <rFont val="Arial"/>
        <family val="2"/>
      </rPr>
      <t>2</t>
    </r>
    <r>
      <rPr>
        <b/>
        <sz val="10"/>
        <rFont val="Arial"/>
        <family val="2"/>
      </rPr>
      <t xml:space="preserve"> = 2/3PBr</t>
    </r>
    <r>
      <rPr>
        <b/>
        <vertAlign val="subscript"/>
        <sz val="10"/>
        <rFont val="Arial"/>
        <family val="2"/>
      </rPr>
      <t>3</t>
    </r>
  </si>
  <si>
    <r>
      <t>Pb + Br</t>
    </r>
    <r>
      <rPr>
        <b/>
        <vertAlign val="subscript"/>
        <sz val="10"/>
        <rFont val="Arial"/>
        <family val="2"/>
      </rPr>
      <t>2</t>
    </r>
    <r>
      <rPr>
        <b/>
        <sz val="10"/>
        <rFont val="Arial"/>
        <family val="2"/>
      </rPr>
      <t xml:space="preserve"> = PbBr</t>
    </r>
    <r>
      <rPr>
        <b/>
        <vertAlign val="subscript"/>
        <sz val="10"/>
        <rFont val="Arial"/>
        <family val="2"/>
      </rPr>
      <t>2</t>
    </r>
  </si>
  <si>
    <r>
      <t>1/2Ti + Br</t>
    </r>
    <r>
      <rPr>
        <b/>
        <vertAlign val="subscript"/>
        <sz val="10"/>
        <rFont val="Arial"/>
        <family val="2"/>
      </rPr>
      <t>2</t>
    </r>
    <r>
      <rPr>
        <b/>
        <sz val="10"/>
        <rFont val="Arial"/>
        <family val="2"/>
      </rPr>
      <t xml:space="preserve"> = 1/2TiBr</t>
    </r>
    <r>
      <rPr>
        <b/>
        <vertAlign val="subscript"/>
        <sz val="10"/>
        <rFont val="Arial"/>
        <family val="2"/>
      </rPr>
      <t>4</t>
    </r>
  </si>
  <si>
    <r>
      <t>1/3W + Br</t>
    </r>
    <r>
      <rPr>
        <b/>
        <vertAlign val="subscript"/>
        <sz val="10"/>
        <rFont val="Arial"/>
        <family val="2"/>
      </rPr>
      <t>2</t>
    </r>
    <r>
      <rPr>
        <b/>
        <sz val="10"/>
        <rFont val="Arial"/>
        <family val="2"/>
      </rPr>
      <t xml:space="preserve"> = 1/3WBr</t>
    </r>
    <r>
      <rPr>
        <b/>
        <vertAlign val="subscript"/>
        <sz val="10"/>
        <rFont val="Arial"/>
        <family val="2"/>
      </rPr>
      <t>6</t>
    </r>
  </si>
  <si>
    <r>
      <t>4Al</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2Al</t>
    </r>
    <r>
      <rPr>
        <b/>
        <vertAlign val="subscript"/>
        <sz val="10"/>
        <rFont val="Arial"/>
        <family val="2"/>
      </rPr>
      <t>2</t>
    </r>
    <r>
      <rPr>
        <b/>
        <sz val="10"/>
        <rFont val="Arial"/>
        <family val="2"/>
      </rPr>
      <t>O(g)</t>
    </r>
  </si>
  <si>
    <r>
      <t>2/3B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2/3BCl</t>
    </r>
    <r>
      <rPr>
        <b/>
        <vertAlign val="subscript"/>
        <sz val="10"/>
        <rFont val="Arial"/>
        <family val="2"/>
      </rPr>
      <t>3</t>
    </r>
  </si>
  <si>
    <r>
      <t>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BCl</t>
    </r>
    <r>
      <rPr>
        <b/>
        <vertAlign val="subscript"/>
        <sz val="10"/>
        <rFont val="Arial"/>
        <family val="2"/>
      </rPr>
      <t>2</t>
    </r>
  </si>
  <si>
    <r>
      <t>2B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2BCl</t>
    </r>
  </si>
  <si>
    <t>x at y =0</t>
  </si>
  <si>
    <r>
      <t>Ti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TiH</t>
    </r>
    <r>
      <rPr>
        <b/>
        <vertAlign val="subscript"/>
        <sz val="10"/>
        <rFont val="Arial"/>
        <family val="2"/>
      </rPr>
      <t>2</t>
    </r>
  </si>
  <si>
    <t>Nd</t>
  </si>
  <si>
    <r>
      <t>DG</t>
    </r>
    <r>
      <rPr>
        <vertAlign val="superscript"/>
        <sz val="11"/>
        <color indexed="8"/>
        <rFont val="Calibri"/>
        <family val="2"/>
      </rPr>
      <t xml:space="preserve">o </t>
    </r>
    <r>
      <rPr>
        <sz val="10"/>
        <rFont val="Arial"/>
        <family val="0"/>
      </rPr>
      <t>, Kcal/mol</t>
    </r>
  </si>
  <si>
    <r>
      <t>4/3Y</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t>
    </r>
    <r>
      <rPr>
        <b/>
        <vertAlign val="subscript"/>
        <sz val="10"/>
        <rFont val="Arial"/>
        <family val="2"/>
      </rPr>
      <t>2</t>
    </r>
    <r>
      <rPr>
        <b/>
        <sz val="10"/>
        <rFont val="Arial"/>
        <family val="2"/>
      </rPr>
      <t>O</t>
    </r>
    <r>
      <rPr>
        <b/>
        <vertAlign val="subscript"/>
        <sz val="10"/>
        <rFont val="Arial"/>
        <family val="2"/>
      </rPr>
      <t>3</t>
    </r>
  </si>
  <si>
    <r>
      <t>4/3Yb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2/3Yb</t>
    </r>
    <r>
      <rPr>
        <b/>
        <vertAlign val="subscript"/>
        <sz val="10"/>
        <rFont val="Arial"/>
        <family val="2"/>
      </rPr>
      <t>2</t>
    </r>
    <r>
      <rPr>
        <b/>
        <sz val="10"/>
        <rFont val="Arial"/>
        <family val="2"/>
      </rPr>
      <t>O</t>
    </r>
    <r>
      <rPr>
        <b/>
        <vertAlign val="subscript"/>
        <sz val="10"/>
        <rFont val="Arial"/>
        <family val="2"/>
      </rPr>
      <t>3</t>
    </r>
  </si>
  <si>
    <r>
      <t>4/3Pr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2/3Pr</t>
    </r>
    <r>
      <rPr>
        <b/>
        <vertAlign val="subscript"/>
        <sz val="10"/>
        <rFont val="Arial"/>
        <family val="2"/>
      </rPr>
      <t>2</t>
    </r>
    <r>
      <rPr>
        <b/>
        <sz val="10"/>
        <rFont val="Arial"/>
        <family val="2"/>
      </rPr>
      <t>O</t>
    </r>
    <r>
      <rPr>
        <b/>
        <vertAlign val="subscript"/>
        <sz val="10"/>
        <rFont val="Arial"/>
        <family val="2"/>
      </rPr>
      <t>3</t>
    </r>
  </si>
  <si>
    <r>
      <t>4/3Sm</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2/3Sm</t>
    </r>
    <r>
      <rPr>
        <b/>
        <vertAlign val="subscript"/>
        <sz val="10"/>
        <rFont val="Arial"/>
        <family val="2"/>
      </rPr>
      <t>2</t>
    </r>
    <r>
      <rPr>
        <b/>
        <sz val="10"/>
        <rFont val="Arial"/>
        <family val="2"/>
      </rPr>
      <t>O</t>
    </r>
    <r>
      <rPr>
        <b/>
        <vertAlign val="subscript"/>
        <sz val="10"/>
        <rFont val="Arial"/>
        <family val="2"/>
      </rPr>
      <t>3</t>
    </r>
  </si>
  <si>
    <r>
      <t>2Eu</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2EuO</t>
    </r>
  </si>
  <si>
    <r>
      <t>1.17Tb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1.17TbO</t>
    </r>
    <r>
      <rPr>
        <b/>
        <vertAlign val="subscript"/>
        <sz val="10"/>
        <rFont val="Arial"/>
        <family val="2"/>
      </rPr>
      <t>1.709</t>
    </r>
  </si>
  <si>
    <r>
      <t>1.04Tb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=1.04TbO</t>
    </r>
    <r>
      <rPr>
        <b/>
        <vertAlign val="subscript"/>
        <sz val="10"/>
        <rFont val="Arial"/>
        <family val="2"/>
      </rPr>
      <t>1.917</t>
    </r>
  </si>
  <si>
    <r>
      <t>4/3Tb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2/3Tb</t>
    </r>
    <r>
      <rPr>
        <b/>
        <vertAlign val="subscript"/>
        <sz val="10"/>
        <rFont val="Arial"/>
        <family val="2"/>
      </rPr>
      <t>2</t>
    </r>
    <r>
      <rPr>
        <b/>
        <sz val="10"/>
        <rFont val="Arial"/>
        <family val="2"/>
      </rPr>
      <t>O</t>
    </r>
    <r>
      <rPr>
        <b/>
        <vertAlign val="subscript"/>
        <sz val="10"/>
        <rFont val="Arial"/>
        <family val="2"/>
      </rPr>
      <t>3</t>
    </r>
  </si>
  <si>
    <r>
      <t>4/3Tm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2/3Tm</t>
    </r>
    <r>
      <rPr>
        <b/>
        <vertAlign val="subscript"/>
        <sz val="11"/>
        <color indexed="8"/>
        <rFont val="Calibri"/>
        <family val="2"/>
      </rPr>
      <t>2</t>
    </r>
    <r>
      <rPr>
        <b/>
        <sz val="11"/>
        <color indexed="8"/>
        <rFont val="Calibri"/>
        <family val="2"/>
      </rPr>
      <t>O</t>
    </r>
    <r>
      <rPr>
        <b/>
        <vertAlign val="subscript"/>
        <sz val="11"/>
        <color indexed="8"/>
        <rFont val="Calibri"/>
        <family val="2"/>
      </rPr>
      <t>3</t>
    </r>
  </si>
  <si>
    <r>
      <t>4/3Ho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2/3Ho</t>
    </r>
    <r>
      <rPr>
        <b/>
        <vertAlign val="subscript"/>
        <sz val="11"/>
        <color indexed="8"/>
        <rFont val="Calibri"/>
        <family val="2"/>
      </rPr>
      <t>2</t>
    </r>
    <r>
      <rPr>
        <b/>
        <sz val="11"/>
        <color indexed="8"/>
        <rFont val="Calibri"/>
        <family val="2"/>
      </rPr>
      <t>O</t>
    </r>
    <r>
      <rPr>
        <b/>
        <vertAlign val="subscript"/>
        <sz val="11"/>
        <color indexed="8"/>
        <rFont val="Calibri"/>
        <family val="2"/>
      </rPr>
      <t>3</t>
    </r>
  </si>
  <si>
    <r>
      <t>4/3Dy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2/3Dy</t>
    </r>
    <r>
      <rPr>
        <b/>
        <vertAlign val="subscript"/>
        <sz val="11"/>
        <color indexed="8"/>
        <rFont val="Calibri"/>
        <family val="2"/>
      </rPr>
      <t>2</t>
    </r>
    <r>
      <rPr>
        <b/>
        <sz val="11"/>
        <color indexed="8"/>
        <rFont val="Calibri"/>
        <family val="2"/>
      </rPr>
      <t>O</t>
    </r>
    <r>
      <rPr>
        <b/>
        <vertAlign val="subscript"/>
        <sz val="11"/>
        <color indexed="8"/>
        <rFont val="Calibri"/>
        <family val="2"/>
      </rPr>
      <t>3</t>
    </r>
  </si>
  <si>
    <r>
      <t>4/3Er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2/3Er</t>
    </r>
    <r>
      <rPr>
        <b/>
        <vertAlign val="subscript"/>
        <sz val="11"/>
        <color indexed="8"/>
        <rFont val="Calibri"/>
        <family val="2"/>
      </rPr>
      <t>2</t>
    </r>
    <r>
      <rPr>
        <b/>
        <sz val="11"/>
        <color indexed="8"/>
        <rFont val="Calibri"/>
        <family val="2"/>
      </rPr>
      <t>O</t>
    </r>
    <r>
      <rPr>
        <b/>
        <vertAlign val="subscript"/>
        <sz val="11"/>
        <color indexed="8"/>
        <rFont val="Calibri"/>
        <family val="2"/>
      </rPr>
      <t>3</t>
    </r>
  </si>
  <si>
    <r>
      <t>2Eu</t>
    </r>
    <r>
      <rPr>
        <b/>
        <vertAlign val="subscript"/>
        <sz val="11"/>
        <color indexed="8"/>
        <rFont val="Calibri"/>
        <family val="2"/>
      </rPr>
      <t xml:space="preserve"> </t>
    </r>
    <r>
      <rPr>
        <b/>
        <sz val="11"/>
        <color indexed="8"/>
        <rFont val="Calibri"/>
        <family val="2"/>
      </rPr>
      <t>+O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2EuO</t>
    </r>
  </si>
  <si>
    <r>
      <t>4/3Ga</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t>
    </r>
    <r>
      <rPr>
        <b/>
        <vertAlign val="subscript"/>
        <sz val="10"/>
        <rFont val="Arial"/>
        <family val="2"/>
      </rPr>
      <t>2</t>
    </r>
    <r>
      <rPr>
        <b/>
        <sz val="10"/>
        <rFont val="Arial"/>
        <family val="2"/>
      </rPr>
      <t>O</t>
    </r>
    <r>
      <rPr>
        <b/>
        <vertAlign val="subscript"/>
        <sz val="10"/>
        <rFont val="Arial"/>
        <family val="2"/>
      </rPr>
      <t>3</t>
    </r>
  </si>
  <si>
    <r>
      <t>4NbO2</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2Nb</t>
    </r>
    <r>
      <rPr>
        <b/>
        <vertAlign val="subscript"/>
        <sz val="10"/>
        <rFont val="Arial"/>
        <family val="2"/>
      </rPr>
      <t>2</t>
    </r>
    <r>
      <rPr>
        <b/>
        <sz val="10"/>
        <rFont val="Arial"/>
        <family val="2"/>
      </rPr>
      <t>O</t>
    </r>
    <r>
      <rPr>
        <b/>
        <vertAlign val="subscript"/>
        <sz val="10"/>
        <rFont val="Arial"/>
        <family val="2"/>
      </rPr>
      <t>5</t>
    </r>
  </si>
  <si>
    <r>
      <t>2NbO + O</t>
    </r>
    <r>
      <rPr>
        <b/>
        <vertAlign val="subscript"/>
        <sz val="10"/>
        <rFont val="Arial"/>
        <family val="2"/>
      </rPr>
      <t>2</t>
    </r>
    <r>
      <rPr>
        <b/>
        <sz val="10"/>
        <rFont val="Arial"/>
        <family val="2"/>
      </rPr>
      <t xml:space="preserve"> = 2NbO</t>
    </r>
    <r>
      <rPr>
        <b/>
        <vertAlign val="subscript"/>
        <sz val="10"/>
        <rFont val="Arial"/>
        <family val="2"/>
      </rPr>
      <t>2</t>
    </r>
  </si>
  <si>
    <r>
      <t>D</t>
    </r>
    <r>
      <rPr>
        <b/>
        <sz val="10"/>
        <color indexed="8"/>
        <rFont val="Times New Roman"/>
        <family val="1"/>
      </rPr>
      <t>G</t>
    </r>
    <r>
      <rPr>
        <b/>
        <vertAlign val="superscript"/>
        <sz val="10"/>
        <color indexed="8"/>
        <rFont val="Times New Roman"/>
        <family val="1"/>
      </rPr>
      <t xml:space="preserve">o </t>
    </r>
    <r>
      <rPr>
        <b/>
        <sz val="10"/>
        <color indexed="8"/>
        <rFont val="Times New Roman"/>
        <family val="1"/>
      </rPr>
      <t>, Kcal/mol</t>
    </r>
  </si>
  <si>
    <r>
      <t>4/3Nd</t>
    </r>
    <r>
      <rPr>
        <b/>
        <vertAlign val="subscript"/>
        <sz val="10"/>
        <color indexed="8"/>
        <rFont val="Arial"/>
        <family val="2"/>
      </rPr>
      <t xml:space="preserve"> </t>
    </r>
    <r>
      <rPr>
        <b/>
        <sz val="10"/>
        <color indexed="8"/>
        <rFont val="Arial"/>
        <family val="2"/>
      </rPr>
      <t>+O</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2/3Nd</t>
    </r>
    <r>
      <rPr>
        <b/>
        <vertAlign val="subscript"/>
        <sz val="10"/>
        <color indexed="8"/>
        <rFont val="Arial"/>
        <family val="2"/>
      </rPr>
      <t>2</t>
    </r>
    <r>
      <rPr>
        <b/>
        <sz val="10"/>
        <color indexed="8"/>
        <rFont val="Arial"/>
        <family val="2"/>
      </rPr>
      <t>O</t>
    </r>
    <r>
      <rPr>
        <b/>
        <vertAlign val="subscript"/>
        <sz val="10"/>
        <color indexed="8"/>
        <rFont val="Arial"/>
        <family val="2"/>
      </rPr>
      <t>3</t>
    </r>
  </si>
  <si>
    <r>
      <t>2Ni</t>
    </r>
    <r>
      <rPr>
        <b/>
        <vertAlign val="subscript"/>
        <sz val="10"/>
        <color indexed="8"/>
        <rFont val="Arial"/>
        <family val="2"/>
      </rPr>
      <t xml:space="preserve"> </t>
    </r>
    <r>
      <rPr>
        <b/>
        <sz val="10"/>
        <color indexed="8"/>
        <rFont val="Arial"/>
        <family val="2"/>
      </rPr>
      <t>+ O</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2NiO</t>
    </r>
  </si>
  <si>
    <r>
      <t>4/5Nb</t>
    </r>
    <r>
      <rPr>
        <b/>
        <vertAlign val="subscript"/>
        <sz val="10"/>
        <color indexed="8"/>
        <rFont val="Arial"/>
        <family val="2"/>
      </rPr>
      <t xml:space="preserve"> </t>
    </r>
    <r>
      <rPr>
        <b/>
        <sz val="10"/>
        <color indexed="8"/>
        <rFont val="Arial"/>
        <family val="2"/>
      </rPr>
      <t>+ O</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2/5Nb</t>
    </r>
    <r>
      <rPr>
        <b/>
        <vertAlign val="subscript"/>
        <sz val="10"/>
        <color indexed="8"/>
        <rFont val="Arial"/>
        <family val="2"/>
      </rPr>
      <t>2</t>
    </r>
    <r>
      <rPr>
        <b/>
        <sz val="10"/>
        <color indexed="8"/>
        <rFont val="Arial"/>
        <family val="2"/>
      </rPr>
      <t>O</t>
    </r>
    <r>
      <rPr>
        <b/>
        <vertAlign val="subscript"/>
        <sz val="10"/>
        <color indexed="8"/>
        <rFont val="Arial"/>
        <family val="2"/>
      </rPr>
      <t>5</t>
    </r>
  </si>
  <si>
    <r>
      <t>Nb + O</t>
    </r>
    <r>
      <rPr>
        <b/>
        <vertAlign val="subscript"/>
        <sz val="10"/>
        <color indexed="8"/>
        <rFont val="Arial"/>
        <family val="2"/>
      </rPr>
      <t>2</t>
    </r>
    <r>
      <rPr>
        <b/>
        <sz val="10"/>
        <color indexed="8"/>
        <rFont val="Arial"/>
        <family val="2"/>
      </rPr>
      <t xml:space="preserve"> = NbO</t>
    </r>
    <r>
      <rPr>
        <b/>
        <vertAlign val="subscript"/>
        <sz val="10"/>
        <color indexed="8"/>
        <rFont val="Arial"/>
        <family val="2"/>
      </rPr>
      <t>2</t>
    </r>
  </si>
  <si>
    <r>
      <t>2Nb</t>
    </r>
    <r>
      <rPr>
        <b/>
        <vertAlign val="subscript"/>
        <sz val="10"/>
        <color indexed="8"/>
        <rFont val="Arial"/>
        <family val="2"/>
      </rPr>
      <t xml:space="preserve"> </t>
    </r>
    <r>
      <rPr>
        <b/>
        <sz val="10"/>
        <color indexed="8"/>
        <rFont val="Arial"/>
        <family val="2"/>
      </rPr>
      <t>+ O</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2NbO</t>
    </r>
  </si>
  <si>
    <r>
      <t>4Na</t>
    </r>
    <r>
      <rPr>
        <b/>
        <vertAlign val="subscript"/>
        <sz val="10"/>
        <color indexed="8"/>
        <rFont val="Arial"/>
        <family val="2"/>
      </rPr>
      <t xml:space="preserve"> </t>
    </r>
    <r>
      <rPr>
        <b/>
        <sz val="10"/>
        <color indexed="8"/>
        <rFont val="Arial"/>
        <family val="2"/>
      </rPr>
      <t>+ O</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2Na</t>
    </r>
    <r>
      <rPr>
        <b/>
        <vertAlign val="subscript"/>
        <sz val="10"/>
        <color indexed="8"/>
        <rFont val="Arial"/>
        <family val="2"/>
      </rPr>
      <t>2</t>
    </r>
    <r>
      <rPr>
        <b/>
        <sz val="10"/>
        <color indexed="8"/>
        <rFont val="Arial"/>
        <family val="2"/>
      </rPr>
      <t>O</t>
    </r>
  </si>
  <si>
    <t>v_12.5</t>
  </si>
  <si>
    <t>Indexed Cd 05/03/15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</si>
</sst>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00"/>
    <numFmt numFmtId="172" formatCode="0.000000"/>
    <numFmt numFmtId="173" formatCode="0.00000"/>
    <numFmt numFmtId="174" formatCode="0.000000000"/>
    <numFmt numFmtId="175" formatCode="0.00000000"/>
  </numFmts>
  <fonts count="58">
    <font>
      <sz val="10"/>
      <name val="Arial"/>
      <family val="0"/>
    </font>
    <font>
      <b/>
      <sz val="10"/>
      <name val="Arial"/>
      <family val="2"/>
    </font>
    <font>
      <sz val="8"/>
      <name val="Tahoma"/>
      <family val="2"/>
    </font>
    <font>
      <sz val="10"/>
      <color indexed="9"/>
      <name val="Arial"/>
      <family val="2"/>
    </font>
    <font>
      <sz val="10"/>
      <color indexed="8"/>
      <name val="Arial"/>
      <family val="2"/>
    </font>
    <font>
      <sz val="8"/>
      <name val="Arial"/>
      <family val="2"/>
    </font>
    <font>
      <u val="single"/>
      <sz val="10"/>
      <color indexed="36"/>
      <name val="Arial"/>
      <family val="2"/>
    </font>
    <font>
      <u val="single"/>
      <sz val="10"/>
      <color indexed="12"/>
      <name val="Arial"/>
      <family val="2"/>
    </font>
    <font>
      <b/>
      <sz val="14"/>
      <name val="Arial"/>
      <family val="2"/>
    </font>
    <font>
      <sz val="10"/>
      <name val="Symbol"/>
      <family val="1"/>
    </font>
    <font>
      <b/>
      <sz val="14"/>
      <color indexed="8"/>
      <name val="Arial"/>
      <family val="2"/>
    </font>
    <font>
      <b/>
      <sz val="10"/>
      <color indexed="8"/>
      <name val="Arial"/>
      <family val="2"/>
    </font>
    <font>
      <sz val="10"/>
      <color indexed="8"/>
      <name val="Symbol"/>
      <family val="1"/>
    </font>
    <font>
      <b/>
      <sz val="10"/>
      <name val="Times New Roman"/>
      <family val="1"/>
    </font>
    <font>
      <b/>
      <vertAlign val="superscript"/>
      <sz val="10"/>
      <name val="Times New Roman"/>
      <family val="1"/>
    </font>
    <font>
      <b/>
      <sz val="10"/>
      <name val="Symbol"/>
      <family val="1"/>
    </font>
    <font>
      <b/>
      <vertAlign val="subscript"/>
      <sz val="10"/>
      <name val="Arial"/>
      <family val="2"/>
    </font>
    <font>
      <vertAlign val="subscript"/>
      <sz val="10"/>
      <name val="Arial"/>
      <family val="2"/>
    </font>
    <font>
      <b/>
      <sz val="8"/>
      <name val="Tahoma"/>
      <family val="2"/>
    </font>
    <font>
      <sz val="10"/>
      <color indexed="10"/>
      <name val="Arial"/>
      <family val="2"/>
    </font>
    <font>
      <sz val="10"/>
      <color indexed="11"/>
      <name val="Arial"/>
      <family val="2"/>
    </font>
    <font>
      <sz val="10"/>
      <color indexed="55"/>
      <name val="Arial"/>
      <family val="2"/>
    </font>
    <font>
      <sz val="10"/>
      <name val="Helv"/>
      <family val="0"/>
    </font>
    <font>
      <b/>
      <sz val="10"/>
      <name val="Helv"/>
      <family val="0"/>
    </font>
    <font>
      <b/>
      <vertAlign val="sub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bscript"/>
      <sz val="11"/>
      <color indexed="8"/>
      <name val="Calibri"/>
      <family val="2"/>
    </font>
    <font>
      <vertAlign val="superscript"/>
      <sz val="11"/>
      <color indexed="8"/>
      <name val="Calibri"/>
      <family val="2"/>
    </font>
    <font>
      <sz val="10"/>
      <color indexed="16"/>
      <name val="Arial"/>
      <family val="2"/>
    </font>
    <font>
      <b/>
      <sz val="10"/>
      <color indexed="8"/>
      <name val="Symbol"/>
      <family val="1"/>
    </font>
    <font>
      <b/>
      <sz val="10"/>
      <color indexed="8"/>
      <name val="Times New Roman"/>
      <family val="1"/>
    </font>
    <font>
      <b/>
      <vertAlign val="superscript"/>
      <sz val="10"/>
      <color indexed="8"/>
      <name val="Times New Roman"/>
      <family val="1"/>
    </font>
    <font>
      <b/>
      <sz val="16"/>
      <color indexed="8"/>
      <name val="Arial"/>
      <family val="0"/>
    </font>
    <font>
      <sz val="11"/>
      <color indexed="8"/>
      <name val="Arial"/>
      <family val="0"/>
    </font>
    <font>
      <b/>
      <sz val="11"/>
      <color indexed="8"/>
      <name val="Arial"/>
      <family val="0"/>
    </font>
    <font>
      <b/>
      <sz val="12"/>
      <color indexed="8"/>
      <name val="Arial"/>
      <family val="0"/>
    </font>
    <font>
      <sz val="8"/>
      <color indexed="9"/>
      <name val="Arial"/>
      <family val="0"/>
    </font>
    <font>
      <b/>
      <sz val="10"/>
      <color indexed="9"/>
      <name val="Arial"/>
      <family val="0"/>
    </font>
    <font>
      <b/>
      <sz val="11"/>
      <color indexed="10"/>
      <name val="Calibri"/>
      <family val="0"/>
    </font>
    <font>
      <b/>
      <vertAlign val="superscript"/>
      <sz val="11"/>
      <color indexed="10"/>
      <name val="Calibri"/>
      <family val="0"/>
    </font>
    <font>
      <b/>
      <vertAlign val="superscript"/>
      <sz val="11"/>
      <color indexed="10"/>
      <name val="Arial"/>
      <family val="0"/>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14"/>
        <bgColor indexed="64"/>
      </patternFill>
    </fill>
    <fill>
      <patternFill patternType="solid">
        <fgColor indexed="2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25" fillId="0" borderId="0">
      <alignment/>
      <protection/>
    </xf>
    <xf numFmtId="0" fontId="25" fillId="0" borderId="0">
      <alignment/>
      <protection/>
    </xf>
    <xf numFmtId="0" fontId="25"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9">
    <xf numFmtId="0" fontId="0" fillId="0" borderId="0" xfId="0" applyAlignment="1">
      <alignment/>
    </xf>
    <xf numFmtId="0" fontId="0" fillId="0" borderId="0" xfId="0" applyFont="1" applyAlignment="1">
      <alignment/>
    </xf>
    <xf numFmtId="0" fontId="4" fillId="0" borderId="0" xfId="0" applyFont="1" applyAlignment="1">
      <alignment/>
    </xf>
    <xf numFmtId="0" fontId="8" fillId="0" borderId="0" xfId="0" applyFont="1" applyAlignment="1">
      <alignment horizontal="left"/>
    </xf>
    <xf numFmtId="0" fontId="0" fillId="0" borderId="0" xfId="0" applyAlignment="1">
      <alignment horizontal="center"/>
    </xf>
    <xf numFmtId="164" fontId="9" fillId="0" borderId="0" xfId="0" applyNumberFormat="1" applyFont="1" applyAlignment="1">
      <alignment horizontal="center"/>
    </xf>
    <xf numFmtId="0" fontId="0" fillId="24" borderId="0" xfId="0" applyFill="1" applyAlignment="1">
      <alignment horizontal="center"/>
    </xf>
    <xf numFmtId="0" fontId="0" fillId="24" borderId="0" xfId="0" applyFill="1" applyAlignment="1">
      <alignment/>
    </xf>
    <xf numFmtId="0" fontId="10" fillId="20" borderId="0" xfId="0" applyFont="1" applyFill="1" applyAlignment="1">
      <alignment horizontal="left"/>
    </xf>
    <xf numFmtId="0" fontId="11" fillId="20" borderId="0" xfId="0" applyFont="1" applyFill="1" applyAlignment="1">
      <alignment horizontal="center"/>
    </xf>
    <xf numFmtId="0" fontId="4" fillId="20" borderId="0" xfId="0" applyFont="1" applyFill="1" applyAlignment="1">
      <alignment horizontal="center"/>
    </xf>
    <xf numFmtId="164" fontId="12" fillId="20" borderId="0" xfId="0" applyNumberFormat="1" applyFont="1" applyFill="1" applyAlignment="1">
      <alignment horizontal="center"/>
    </xf>
    <xf numFmtId="0" fontId="4" fillId="20" borderId="0" xfId="0" applyFont="1" applyFill="1" applyAlignment="1">
      <alignment/>
    </xf>
    <xf numFmtId="0" fontId="1" fillId="25" borderId="0" xfId="0" applyFont="1" applyFill="1" applyAlignment="1">
      <alignment horizontal="center"/>
    </xf>
    <xf numFmtId="0" fontId="1" fillId="0" borderId="0" xfId="0" applyFont="1" applyAlignment="1">
      <alignment horizontal="center"/>
    </xf>
    <xf numFmtId="0" fontId="1" fillId="0" borderId="0" xfId="0" applyFont="1" applyAlignment="1">
      <alignment/>
    </xf>
    <xf numFmtId="164" fontId="15" fillId="0" borderId="0" xfId="0" applyNumberFormat="1" applyFont="1" applyAlignment="1">
      <alignment horizontal="center"/>
    </xf>
    <xf numFmtId="164" fontId="15" fillId="0" borderId="0" xfId="0" applyNumberFormat="1" applyFont="1" applyAlignment="1">
      <alignment horizontal="left"/>
    </xf>
    <xf numFmtId="0" fontId="1" fillId="0" borderId="0" xfId="0" applyFont="1" applyAlignment="1">
      <alignment horizontal="center"/>
    </xf>
    <xf numFmtId="1" fontId="0" fillId="0" borderId="0" xfId="0" applyNumberFormat="1" applyAlignment="1">
      <alignment/>
    </xf>
    <xf numFmtId="164" fontId="0" fillId="0" borderId="0" xfId="0" applyNumberFormat="1" applyFill="1" applyAlignment="1">
      <alignment horizontal="center"/>
    </xf>
    <xf numFmtId="164" fontId="0" fillId="0" borderId="0" xfId="0" applyNumberFormat="1" applyAlignment="1">
      <alignment horizontal="center"/>
    </xf>
    <xf numFmtId="1"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164" fontId="0" fillId="0" borderId="0" xfId="0" applyNumberFormat="1" applyAlignment="1">
      <alignment/>
    </xf>
    <xf numFmtId="0" fontId="1" fillId="10" borderId="0" xfId="0" applyFont="1" applyFill="1" applyAlignment="1">
      <alignment horizontal="center"/>
    </xf>
    <xf numFmtId="0" fontId="1" fillId="0" borderId="0" xfId="0" applyFont="1" applyFill="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left"/>
    </xf>
    <xf numFmtId="0" fontId="1" fillId="0" borderId="0" xfId="0" applyNumberFormat="1" applyFont="1" applyAlignment="1">
      <alignment horizontal="center"/>
    </xf>
    <xf numFmtId="0" fontId="1" fillId="0" borderId="0" xfId="0" applyFont="1" applyFill="1" applyAlignment="1">
      <alignment horizontal="center"/>
    </xf>
    <xf numFmtId="1" fontId="1" fillId="0" borderId="0" xfId="0" applyNumberFormat="1" applyFont="1" applyFill="1" applyAlignment="1">
      <alignment horizontal="center"/>
    </xf>
    <xf numFmtId="0" fontId="1" fillId="0" borderId="0" xfId="0" applyNumberFormat="1" applyFont="1" applyFill="1" applyAlignment="1">
      <alignment horizontal="center"/>
    </xf>
    <xf numFmtId="1" fontId="0" fillId="0" borderId="0" xfId="0" applyNumberFormat="1" applyFill="1" applyAlignment="1">
      <alignment horizontal="center"/>
    </xf>
    <xf numFmtId="0" fontId="0" fillId="0" borderId="0" xfId="0" applyFill="1" applyAlignment="1">
      <alignment horizontal="center"/>
    </xf>
    <xf numFmtId="164" fontId="15" fillId="0" borderId="0" xfId="0" applyNumberFormat="1" applyFont="1" applyFill="1" applyAlignment="1">
      <alignment horizontal="center"/>
    </xf>
    <xf numFmtId="1" fontId="1" fillId="0" borderId="0" xfId="0" applyNumberFormat="1" applyFont="1" applyAlignment="1">
      <alignment horizontal="center"/>
    </xf>
    <xf numFmtId="0" fontId="1" fillId="0" borderId="0" xfId="0" applyFont="1" applyFill="1" applyAlignment="1">
      <alignment/>
    </xf>
    <xf numFmtId="1" fontId="0" fillId="0" borderId="0" xfId="0" applyNumberFormat="1" applyFill="1" applyAlignment="1">
      <alignment/>
    </xf>
    <xf numFmtId="1" fontId="0" fillId="0" borderId="0" xfId="0" applyNumberFormat="1" applyAlignment="1">
      <alignment horizontal="center"/>
    </xf>
    <xf numFmtId="0" fontId="0" fillId="0" borderId="0" xfId="0" applyNumberFormat="1" applyAlignment="1">
      <alignment horizontal="center"/>
    </xf>
    <xf numFmtId="1" fontId="0" fillId="0" borderId="0" xfId="0" applyNumberFormat="1" applyFont="1" applyFill="1" applyAlignment="1">
      <alignment horizontal="center"/>
    </xf>
    <xf numFmtId="164" fontId="0" fillId="0" borderId="0" xfId="0" applyNumberFormat="1" applyFont="1" applyFill="1" applyAlignment="1">
      <alignment horizontal="center"/>
    </xf>
    <xf numFmtId="0" fontId="0" fillId="0" borderId="0" xfId="0" applyFont="1" applyFill="1" applyAlignment="1">
      <alignment horizontal="center"/>
    </xf>
    <xf numFmtId="164" fontId="0" fillId="0" borderId="0" xfId="0" applyNumberFormat="1" applyFill="1" applyAlignment="1">
      <alignment/>
    </xf>
    <xf numFmtId="0" fontId="0" fillId="17" borderId="0" xfId="0" applyFill="1" applyAlignment="1">
      <alignment horizontal="center"/>
    </xf>
    <xf numFmtId="2" fontId="0" fillId="17" borderId="0" xfId="0" applyNumberFormat="1" applyFill="1" applyAlignment="1">
      <alignment horizontal="center"/>
    </xf>
    <xf numFmtId="0" fontId="1" fillId="24" borderId="0" xfId="0" applyNumberFormat="1" applyFont="1" applyFill="1" applyAlignment="1">
      <alignment horizontal="center"/>
    </xf>
    <xf numFmtId="0" fontId="0" fillId="24" borderId="0" xfId="0" applyNumberFormat="1" applyFill="1" applyAlignment="1">
      <alignment horizontal="center"/>
    </xf>
    <xf numFmtId="164" fontId="1" fillId="0" borderId="0" xfId="0" applyNumberFormat="1" applyFont="1" applyAlignment="1">
      <alignment horizontal="center"/>
    </xf>
    <xf numFmtId="0" fontId="0" fillId="0" borderId="0" xfId="0" applyFill="1" applyAlignment="1">
      <alignment/>
    </xf>
    <xf numFmtId="0" fontId="16" fillId="0" borderId="0" xfId="0" applyFont="1" applyAlignment="1">
      <alignment horizontal="center"/>
    </xf>
    <xf numFmtId="164" fontId="0" fillId="0" borderId="0" xfId="0" applyNumberFormat="1" applyFont="1" applyAlignment="1">
      <alignment horizontal="left"/>
    </xf>
    <xf numFmtId="164" fontId="15" fillId="0" borderId="0" xfId="0" applyNumberFormat="1" applyFont="1" applyFill="1" applyAlignment="1">
      <alignment horizontal="left"/>
    </xf>
    <xf numFmtId="0" fontId="1" fillId="0" borderId="0" xfId="0" applyFont="1" applyAlignment="1">
      <alignment/>
    </xf>
    <xf numFmtId="0" fontId="0" fillId="21" borderId="0" xfId="0" applyFill="1" applyAlignment="1">
      <alignment horizontal="center"/>
    </xf>
    <xf numFmtId="0" fontId="8" fillId="21" borderId="0" xfId="0" applyFont="1" applyFill="1" applyAlignment="1">
      <alignment horizontal="left"/>
    </xf>
    <xf numFmtId="0" fontId="1" fillId="21" borderId="0" xfId="0" applyFont="1" applyFill="1" applyAlignment="1">
      <alignment horizontal="center"/>
    </xf>
    <xf numFmtId="164" fontId="9" fillId="21" borderId="0" xfId="0" applyNumberFormat="1" applyFont="1" applyFill="1" applyAlignment="1">
      <alignment horizontal="center"/>
    </xf>
    <xf numFmtId="0" fontId="19" fillId="21" borderId="0" xfId="0" applyFont="1" applyFill="1" applyAlignment="1">
      <alignment horizontal="center"/>
    </xf>
    <xf numFmtId="0" fontId="0" fillId="21" borderId="0" xfId="0" applyFill="1" applyAlignment="1">
      <alignment/>
    </xf>
    <xf numFmtId="0" fontId="0" fillId="0" borderId="0" xfId="0" applyFont="1" applyAlignment="1">
      <alignment horizontal="left"/>
    </xf>
    <xf numFmtId="164" fontId="9" fillId="0" borderId="0" xfId="0" applyNumberFormat="1" applyFont="1" applyAlignment="1">
      <alignment horizontal="left"/>
    </xf>
    <xf numFmtId="164" fontId="4" fillId="0" borderId="0" xfId="0" applyNumberFormat="1" applyFont="1" applyFill="1" applyAlignment="1">
      <alignment horizontal="center"/>
    </xf>
    <xf numFmtId="0" fontId="1" fillId="21" borderId="0" xfId="0" applyFont="1" applyFill="1" applyAlignment="1">
      <alignment horizontal="center"/>
    </xf>
    <xf numFmtId="0" fontId="0" fillId="21" borderId="0" xfId="0" applyFont="1" applyFill="1" applyAlignment="1">
      <alignment horizontal="center"/>
    </xf>
    <xf numFmtId="2" fontId="0" fillId="0" borderId="0" xfId="0" applyNumberFormat="1" applyAlignment="1">
      <alignment horizontal="center"/>
    </xf>
    <xf numFmtId="0" fontId="1" fillId="17" borderId="0" xfId="0" applyNumberFormat="1" applyFont="1" applyFill="1" applyAlignment="1">
      <alignment horizontal="center"/>
    </xf>
    <xf numFmtId="1" fontId="0" fillId="17" borderId="0" xfId="0" applyNumberFormat="1" applyFill="1" applyAlignment="1">
      <alignment horizontal="center"/>
    </xf>
    <xf numFmtId="164" fontId="0" fillId="17" borderId="0" xfId="0" applyNumberFormat="1" applyFill="1" applyAlignment="1">
      <alignment horizontal="center"/>
    </xf>
    <xf numFmtId="0" fontId="0" fillId="26" borderId="0" xfId="0" applyFill="1" applyAlignment="1">
      <alignment/>
    </xf>
    <xf numFmtId="1" fontId="0" fillId="25" borderId="0" xfId="0" applyNumberFormat="1" applyFill="1" applyAlignment="1">
      <alignment horizontal="center"/>
    </xf>
    <xf numFmtId="164" fontId="0" fillId="25" borderId="0" xfId="0" applyNumberFormat="1" applyFill="1" applyAlignment="1">
      <alignment horizontal="center"/>
    </xf>
    <xf numFmtId="0" fontId="0" fillId="25" borderId="0" xfId="0" applyFill="1" applyAlignment="1">
      <alignment horizontal="center"/>
    </xf>
    <xf numFmtId="0" fontId="0" fillId="25" borderId="0" xfId="0" applyNumberFormat="1" applyFill="1" applyAlignment="1">
      <alignment horizontal="center"/>
    </xf>
    <xf numFmtId="0" fontId="0" fillId="25" borderId="0" xfId="0" applyFill="1" applyAlignment="1">
      <alignment/>
    </xf>
    <xf numFmtId="164" fontId="20" fillId="24" borderId="0" xfId="0" applyNumberFormat="1" applyFont="1" applyFill="1" applyAlignment="1">
      <alignment horizontal="center"/>
    </xf>
    <xf numFmtId="1" fontId="0" fillId="0" borderId="0" xfId="0" applyNumberFormat="1" applyFont="1" applyAlignment="1">
      <alignment horizontal="center"/>
    </xf>
    <xf numFmtId="164" fontId="0" fillId="0" borderId="0" xfId="0" applyNumberFormat="1" applyFont="1" applyAlignment="1">
      <alignment horizontal="center"/>
    </xf>
    <xf numFmtId="1" fontId="5" fillId="0" borderId="0" xfId="0" applyNumberFormat="1" applyFont="1" applyAlignment="1">
      <alignment horizontal="center"/>
    </xf>
    <xf numFmtId="164" fontId="5" fillId="0" borderId="0" xfId="0" applyNumberFormat="1" applyFont="1" applyAlignment="1">
      <alignment horizontal="center"/>
    </xf>
    <xf numFmtId="0" fontId="19" fillId="0" borderId="0" xfId="0" applyFont="1" applyAlignment="1">
      <alignment horizontal="center"/>
    </xf>
    <xf numFmtId="0" fontId="0" fillId="0" borderId="0" xfId="0" applyFont="1" applyAlignment="1">
      <alignment horizontal="center"/>
    </xf>
    <xf numFmtId="0" fontId="0" fillId="20" borderId="0" xfId="0" applyFill="1" applyAlignment="1">
      <alignment horizontal="center"/>
    </xf>
    <xf numFmtId="1" fontId="0" fillId="20" borderId="0" xfId="0" applyNumberFormat="1" applyFill="1" applyAlignment="1">
      <alignment horizontal="center"/>
    </xf>
    <xf numFmtId="164" fontId="0" fillId="20" borderId="0" xfId="0" applyNumberFormat="1" applyFill="1" applyAlignment="1">
      <alignment horizontal="center"/>
    </xf>
    <xf numFmtId="0" fontId="0" fillId="0" borderId="0" xfId="0" applyNumberFormat="1" applyFill="1" applyAlignment="1">
      <alignment horizontal="center"/>
    </xf>
    <xf numFmtId="0" fontId="1" fillId="4" borderId="0" xfId="0" applyFont="1" applyFill="1" applyAlignment="1">
      <alignment horizontal="center"/>
    </xf>
    <xf numFmtId="164" fontId="15" fillId="4" borderId="0" xfId="0" applyNumberFormat="1" applyFont="1" applyFill="1" applyAlignment="1">
      <alignment horizontal="center"/>
    </xf>
    <xf numFmtId="0" fontId="0" fillId="4" borderId="0" xfId="0" applyFill="1" applyAlignment="1">
      <alignment/>
    </xf>
    <xf numFmtId="0" fontId="1" fillId="4" borderId="0" xfId="0" applyFont="1" applyFill="1" applyAlignment="1">
      <alignment horizontal="center"/>
    </xf>
    <xf numFmtId="1" fontId="0" fillId="4" borderId="0" xfId="0" applyNumberFormat="1" applyFill="1" applyAlignment="1">
      <alignment/>
    </xf>
    <xf numFmtId="164" fontId="0" fillId="4" borderId="0" xfId="0" applyNumberFormat="1" applyFill="1" applyAlignment="1">
      <alignment/>
    </xf>
    <xf numFmtId="0" fontId="0" fillId="4" borderId="0" xfId="0" applyFill="1" applyAlignment="1">
      <alignment horizontal="center"/>
    </xf>
    <xf numFmtId="1" fontId="0" fillId="4" borderId="0" xfId="0" applyNumberFormat="1" applyFill="1" applyAlignment="1">
      <alignment horizontal="center"/>
    </xf>
    <xf numFmtId="0" fontId="1" fillId="25" borderId="0" xfId="0" applyFont="1" applyFill="1" applyAlignment="1">
      <alignment horizontal="center"/>
    </xf>
    <xf numFmtId="164" fontId="15" fillId="25" borderId="0" xfId="0" applyNumberFormat="1" applyFont="1" applyFill="1" applyAlignment="1">
      <alignment horizontal="center"/>
    </xf>
    <xf numFmtId="1" fontId="0" fillId="25" borderId="0" xfId="0" applyNumberFormat="1" applyFill="1" applyAlignment="1">
      <alignment/>
    </xf>
    <xf numFmtId="164" fontId="0" fillId="25" borderId="0" xfId="0" applyNumberFormat="1" applyFill="1" applyAlignment="1">
      <alignment/>
    </xf>
    <xf numFmtId="164" fontId="15" fillId="25" borderId="0" xfId="0" applyNumberFormat="1" applyFont="1" applyFill="1" applyAlignment="1">
      <alignment horizontal="left"/>
    </xf>
    <xf numFmtId="1" fontId="0" fillId="25" borderId="0" xfId="0" applyNumberFormat="1" applyFont="1" applyFill="1" applyAlignment="1">
      <alignment horizontal="center"/>
    </xf>
    <xf numFmtId="164" fontId="0" fillId="25" borderId="0" xfId="0" applyNumberFormat="1" applyFont="1" applyFill="1" applyAlignment="1">
      <alignment horizontal="center"/>
    </xf>
    <xf numFmtId="0" fontId="0" fillId="25" borderId="0" xfId="0" applyFont="1" applyFill="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164" fontId="15" fillId="25" borderId="11" xfId="0" applyNumberFormat="1" applyFont="1" applyFill="1" applyBorder="1" applyAlignment="1">
      <alignment horizontal="left"/>
    </xf>
    <xf numFmtId="0" fontId="0" fillId="25" borderId="12" xfId="0" applyFill="1" applyBorder="1" applyAlignment="1">
      <alignment/>
    </xf>
    <xf numFmtId="0" fontId="1" fillId="25" borderId="13" xfId="0" applyFont="1" applyFill="1" applyBorder="1" applyAlignment="1">
      <alignment horizontal="center"/>
    </xf>
    <xf numFmtId="1" fontId="0" fillId="25" borderId="0" xfId="0" applyNumberFormat="1" applyFont="1" applyFill="1" applyBorder="1" applyAlignment="1">
      <alignment horizontal="center"/>
    </xf>
    <xf numFmtId="164" fontId="0" fillId="25" borderId="0" xfId="0" applyNumberFormat="1" applyFont="1" applyFill="1" applyBorder="1" applyAlignment="1">
      <alignment horizontal="center"/>
    </xf>
    <xf numFmtId="0" fontId="0" fillId="25" borderId="14" xfId="0" applyFill="1" applyBorder="1" applyAlignment="1">
      <alignment/>
    </xf>
    <xf numFmtId="0" fontId="0" fillId="25" borderId="13" xfId="0" applyFont="1" applyFill="1" applyBorder="1" applyAlignment="1">
      <alignment horizontal="center"/>
    </xf>
    <xf numFmtId="0" fontId="0" fillId="0" borderId="13"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13" xfId="0" applyFont="1" applyFill="1" applyBorder="1" applyAlignment="1">
      <alignment horizontal="center"/>
    </xf>
    <xf numFmtId="0" fontId="1" fillId="0" borderId="13" xfId="0" applyFont="1" applyFill="1" applyBorder="1" applyAlignment="1">
      <alignment horizontal="center"/>
    </xf>
    <xf numFmtId="1" fontId="0" fillId="0" borderId="0" xfId="0" applyNumberFormat="1" applyFont="1" applyFill="1" applyBorder="1" applyAlignment="1">
      <alignment horizontal="center"/>
    </xf>
    <xf numFmtId="0" fontId="0" fillId="25" borderId="15" xfId="0" applyFill="1" applyBorder="1" applyAlignment="1">
      <alignment horizontal="center"/>
    </xf>
    <xf numFmtId="1" fontId="0" fillId="25" borderId="16" xfId="0" applyNumberFormat="1" applyFont="1" applyFill="1" applyBorder="1" applyAlignment="1">
      <alignment horizontal="center"/>
    </xf>
    <xf numFmtId="164" fontId="0" fillId="25" borderId="16" xfId="0" applyNumberFormat="1" applyFont="1" applyFill="1" applyBorder="1" applyAlignment="1">
      <alignment horizontal="center"/>
    </xf>
    <xf numFmtId="0" fontId="0" fillId="25" borderId="17" xfId="0" applyFill="1" applyBorder="1" applyAlignment="1">
      <alignment/>
    </xf>
    <xf numFmtId="0" fontId="0" fillId="0" borderId="13" xfId="0" applyBorder="1" applyAlignment="1">
      <alignment/>
    </xf>
    <xf numFmtId="0" fontId="0" fillId="25" borderId="15" xfId="0" applyFont="1" applyFill="1" applyBorder="1" applyAlignment="1">
      <alignment horizontal="center"/>
    </xf>
    <xf numFmtId="0" fontId="0" fillId="0" borderId="17" xfId="0" applyBorder="1" applyAlignment="1">
      <alignment/>
    </xf>
    <xf numFmtId="0" fontId="0" fillId="27" borderId="0" xfId="0" applyFill="1" applyAlignment="1">
      <alignment/>
    </xf>
    <xf numFmtId="164" fontId="0" fillId="27" borderId="0" xfId="0" applyNumberFormat="1" applyFill="1" applyAlignment="1">
      <alignment horizontal="center"/>
    </xf>
    <xf numFmtId="0" fontId="21" fillId="0" borderId="0" xfId="0" applyFont="1" applyFill="1" applyAlignment="1">
      <alignment horizontal="center"/>
    </xf>
    <xf numFmtId="1" fontId="21" fillId="0" borderId="0" xfId="0" applyNumberFormat="1" applyFont="1" applyFill="1" applyAlignment="1">
      <alignment horizontal="center"/>
    </xf>
    <xf numFmtId="164" fontId="21" fillId="0" borderId="0" xfId="0" applyNumberFormat="1" applyFont="1" applyFill="1" applyAlignment="1">
      <alignment horizontal="center"/>
    </xf>
    <xf numFmtId="0" fontId="21" fillId="0" borderId="0" xfId="0" applyFont="1" applyAlignment="1">
      <alignment/>
    </xf>
    <xf numFmtId="0" fontId="0" fillId="27" borderId="0" xfId="0" applyFill="1" applyAlignment="1">
      <alignment horizontal="center"/>
    </xf>
    <xf numFmtId="0" fontId="21" fillId="0" borderId="0" xfId="0" applyFont="1" applyAlignment="1">
      <alignment horizontal="center"/>
    </xf>
    <xf numFmtId="0" fontId="8" fillId="0" borderId="0" xfId="0" applyFont="1" applyAlignment="1">
      <alignment horizontal="center"/>
    </xf>
    <xf numFmtId="0" fontId="0" fillId="17" borderId="0" xfId="0" applyFill="1" applyAlignment="1">
      <alignment/>
    </xf>
    <xf numFmtId="0" fontId="11" fillId="0" borderId="0" xfId="0" applyNumberFormat="1" applyFont="1" applyAlignment="1">
      <alignment horizontal="center"/>
    </xf>
    <xf numFmtId="0" fontId="22" fillId="0" borderId="0" xfId="0" applyNumberFormat="1" applyFont="1" applyAlignment="1">
      <alignment horizontal="center"/>
    </xf>
    <xf numFmtId="0" fontId="23" fillId="0" borderId="0" xfId="0" applyNumberFormat="1" applyFont="1" applyAlignment="1">
      <alignment horizontal="center"/>
    </xf>
    <xf numFmtId="0" fontId="19" fillId="0" borderId="0" xfId="0" applyFont="1" applyAlignment="1">
      <alignment/>
    </xf>
    <xf numFmtId="164" fontId="0" fillId="0" borderId="0" xfId="0" applyNumberFormat="1" applyFont="1" applyAlignment="1">
      <alignment/>
    </xf>
    <xf numFmtId="49" fontId="1" fillId="0" borderId="0" xfId="0" applyNumberFormat="1" applyFont="1" applyAlignment="1">
      <alignment horizontal="center"/>
    </xf>
    <xf numFmtId="164" fontId="9" fillId="0" borderId="0" xfId="0" applyNumberFormat="1" applyFont="1" applyFill="1" applyAlignment="1">
      <alignment horizontal="center"/>
    </xf>
    <xf numFmtId="0" fontId="0" fillId="0" borderId="0" xfId="0" applyFont="1" applyFill="1" applyAlignment="1">
      <alignment horizontal="center"/>
    </xf>
    <xf numFmtId="164" fontId="1" fillId="0" borderId="0" xfId="0" applyNumberFormat="1" applyFont="1" applyFill="1" applyAlignment="1">
      <alignment horizontal="center"/>
    </xf>
    <xf numFmtId="1" fontId="25" fillId="0" borderId="0" xfId="58" applyNumberFormat="1" applyFont="1" applyAlignment="1">
      <alignment horizontal="right"/>
      <protection/>
    </xf>
    <xf numFmtId="0" fontId="25" fillId="0" borderId="0" xfId="58">
      <alignment/>
      <protection/>
    </xf>
    <xf numFmtId="164" fontId="25" fillId="0" borderId="0" xfId="58" applyNumberFormat="1" applyFont="1" applyAlignment="1">
      <alignment horizontal="center"/>
      <protection/>
    </xf>
    <xf numFmtId="164" fontId="25" fillId="0" borderId="0" xfId="58" applyNumberFormat="1" applyAlignment="1">
      <alignment horizontal="center"/>
      <protection/>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0" fontId="1" fillId="15" borderId="0" xfId="0" applyFont="1" applyFill="1" applyAlignment="1">
      <alignment horizontal="center"/>
    </xf>
    <xf numFmtId="0" fontId="40" fillId="0" borderId="0" xfId="0" applyFont="1" applyAlignment="1">
      <alignment horizontal="center" vertical="center" wrapText="1"/>
    </xf>
    <xf numFmtId="0" fontId="1" fillId="24" borderId="0" xfId="0" applyFont="1" applyFill="1" applyAlignment="1">
      <alignment horizontal="center"/>
    </xf>
    <xf numFmtId="1" fontId="25" fillId="0" borderId="0" xfId="58" applyNumberFormat="1" applyFont="1" applyAlignment="1">
      <alignment horizontal="center"/>
      <protection/>
    </xf>
    <xf numFmtId="1" fontId="25" fillId="0" borderId="0" xfId="58" applyNumberFormat="1" applyAlignment="1">
      <alignment horizontal="center"/>
      <protection/>
    </xf>
    <xf numFmtId="0" fontId="1" fillId="20" borderId="0" xfId="0" applyFont="1" applyFill="1" applyAlignment="1">
      <alignment horizontal="center"/>
    </xf>
    <xf numFmtId="0" fontId="1" fillId="28" borderId="0" xfId="0" applyFont="1" applyFill="1" applyAlignment="1">
      <alignment horizontal="center"/>
    </xf>
    <xf numFmtId="0" fontId="25" fillId="0" borderId="0" xfId="57">
      <alignment/>
      <protection/>
    </xf>
    <xf numFmtId="1" fontId="0" fillId="0" borderId="0" xfId="0" applyNumberFormat="1" applyAlignment="1">
      <alignment vertical="center" wrapText="1"/>
    </xf>
    <xf numFmtId="164" fontId="0" fillId="0" borderId="0" xfId="0" applyNumberFormat="1" applyAlignment="1">
      <alignment horizontal="right" vertical="center" wrapText="1"/>
    </xf>
    <xf numFmtId="1" fontId="0" fillId="0" borderId="0" xfId="0" applyNumberFormat="1" applyAlignment="1">
      <alignment horizontal="center" vertical="center" wrapText="1"/>
    </xf>
    <xf numFmtId="0" fontId="44" fillId="0" borderId="0" xfId="0" applyFont="1" applyAlignment="1">
      <alignment/>
    </xf>
    <xf numFmtId="0" fontId="44" fillId="0" borderId="0" xfId="0" applyFont="1" applyFill="1" applyAlignment="1">
      <alignment/>
    </xf>
    <xf numFmtId="0" fontId="3"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164" fontId="15" fillId="0" borderId="12" xfId="0" applyNumberFormat="1" applyFont="1" applyBorder="1" applyAlignment="1">
      <alignment horizontal="center"/>
    </xf>
    <xf numFmtId="0" fontId="1" fillId="0" borderId="13" xfId="0" applyFont="1" applyBorder="1" applyAlignment="1">
      <alignment horizontal="center"/>
    </xf>
    <xf numFmtId="1" fontId="0" fillId="0" borderId="0" xfId="0" applyNumberFormat="1"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0" fillId="0" borderId="0" xfId="0" applyBorder="1" applyAlignment="1">
      <alignment/>
    </xf>
    <xf numFmtId="0" fontId="0" fillId="0" borderId="14" xfId="0" applyBorder="1" applyAlignment="1">
      <alignment/>
    </xf>
    <xf numFmtId="0" fontId="1" fillId="0" borderId="0" xfId="0" applyFont="1" applyBorder="1" applyAlignment="1">
      <alignment horizontal="center"/>
    </xf>
    <xf numFmtId="0" fontId="0" fillId="0" borderId="13" xfId="0" applyFont="1" applyBorder="1" applyAlignment="1">
      <alignment horizontal="center"/>
    </xf>
    <xf numFmtId="1" fontId="0" fillId="0" borderId="0" xfId="0" applyNumberFormat="1" applyFont="1" applyBorder="1" applyAlignment="1">
      <alignment horizontal="center"/>
    </xf>
    <xf numFmtId="0" fontId="0" fillId="0" borderId="15" xfId="0" applyBorder="1" applyAlignment="1">
      <alignment horizontal="center"/>
    </xf>
    <xf numFmtId="0" fontId="0" fillId="0" borderId="16" xfId="0" applyBorder="1" applyAlignment="1">
      <alignment/>
    </xf>
    <xf numFmtId="1" fontId="0" fillId="0" borderId="0" xfId="0" applyNumberFormat="1" applyFill="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15"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164" fontId="0" fillId="0" borderId="17" xfId="0" applyNumberFormat="1" applyBorder="1" applyAlignment="1">
      <alignment horizontal="center"/>
    </xf>
    <xf numFmtId="0" fontId="0" fillId="0" borderId="15" xfId="0" applyFont="1" applyBorder="1" applyAlignment="1">
      <alignment horizontal="center"/>
    </xf>
    <xf numFmtId="1" fontId="0" fillId="0" borderId="16" xfId="0" applyNumberFormat="1" applyFont="1" applyBorder="1" applyAlignment="1">
      <alignment horizontal="center"/>
    </xf>
    <xf numFmtId="164" fontId="0" fillId="0" borderId="14" xfId="0" applyNumberFormat="1" applyFont="1" applyFill="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xf>
    <xf numFmtId="164" fontId="45" fillId="0" borderId="0" xfId="0" applyNumberFormat="1" applyFont="1" applyBorder="1" applyAlignment="1">
      <alignment horizontal="center"/>
    </xf>
    <xf numFmtId="1" fontId="4"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11" fillId="0" borderId="0" xfId="0" applyFont="1" applyAlignment="1">
      <alignment horizontal="center" vertical="center" wrapText="1"/>
    </xf>
    <xf numFmtId="1"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horizontal="center"/>
    </xf>
    <xf numFmtId="1" fontId="11" fillId="0" borderId="0" xfId="0" applyNumberFormat="1" applyFont="1" applyAlignment="1">
      <alignment horizontal="center"/>
    </xf>
    <xf numFmtId="164" fontId="11" fillId="0" borderId="0" xfId="0" applyNumberFormat="1" applyFont="1" applyAlignment="1">
      <alignment horizontal="center"/>
    </xf>
    <xf numFmtId="164" fontId="45" fillId="0" borderId="0" xfId="0" applyNumberFormat="1" applyFont="1" applyAlignment="1">
      <alignment horizontal="center"/>
    </xf>
    <xf numFmtId="1" fontId="4" fillId="0" borderId="0" xfId="0" applyNumberFormat="1" applyFont="1" applyAlignment="1">
      <alignment horizontal="center"/>
    </xf>
    <xf numFmtId="164" fontId="4" fillId="0" borderId="0" xfId="0" applyNumberFormat="1" applyFont="1" applyAlignment="1">
      <alignment horizontal="center"/>
    </xf>
    <xf numFmtId="0" fontId="4" fillId="0" borderId="0" xfId="0" applyFont="1" applyAlignment="1">
      <alignment/>
    </xf>
    <xf numFmtId="1" fontId="4" fillId="0" borderId="0" xfId="0" applyNumberFormat="1" applyFont="1" applyAlignment="1">
      <alignment horizontal="center"/>
    </xf>
    <xf numFmtId="164" fontId="4" fillId="0" borderId="0" xfId="0" applyNumberFormat="1" applyFont="1" applyAlignment="1">
      <alignment horizontal="center"/>
    </xf>
    <xf numFmtId="1" fontId="4" fillId="0" borderId="0" xfId="0" applyNumberFormat="1" applyFont="1" applyBorder="1" applyAlignment="1">
      <alignment horizontal="center"/>
    </xf>
    <xf numFmtId="1" fontId="11" fillId="0" borderId="0" xfId="0" applyNumberFormat="1" applyFont="1" applyBorder="1" applyAlignment="1">
      <alignment horizontal="center"/>
    </xf>
    <xf numFmtId="164" fontId="11" fillId="0" borderId="0" xfId="0" applyNumberFormat="1" applyFont="1" applyBorder="1" applyAlignment="1">
      <alignment horizontal="center"/>
    </xf>
    <xf numFmtId="1" fontId="4" fillId="0" borderId="0" xfId="0" applyNumberFormat="1"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1" fontId="4"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xf>
    <xf numFmtId="0" fontId="4" fillId="0" borderId="0" xfId="0" applyFont="1" applyAlignment="1">
      <alignment horizontal="center"/>
    </xf>
    <xf numFmtId="0" fontId="4" fillId="24" borderId="0" xfId="0" applyFont="1" applyFill="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164" fontId="45" fillId="0" borderId="12" xfId="0" applyNumberFormat="1" applyFont="1" applyBorder="1" applyAlignment="1">
      <alignment horizontal="center"/>
    </xf>
    <xf numFmtId="0" fontId="11" fillId="0" borderId="13" xfId="0" applyFont="1" applyBorder="1" applyAlignment="1">
      <alignment horizontal="center"/>
    </xf>
    <xf numFmtId="164" fontId="4" fillId="0" borderId="14" xfId="0" applyNumberFormat="1"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16" xfId="0" applyFont="1" applyFill="1" applyBorder="1" applyAlignment="1">
      <alignment horizontal="center"/>
    </xf>
    <xf numFmtId="164" fontId="4" fillId="0" borderId="17" xfId="0" applyNumberFormat="1" applyFont="1" applyBorder="1" applyAlignment="1">
      <alignment horizontal="center"/>
    </xf>
    <xf numFmtId="0" fontId="4" fillId="0" borderId="13" xfId="0" applyFont="1" applyBorder="1" applyAlignment="1">
      <alignment horizontal="center"/>
    </xf>
    <xf numFmtId="164" fontId="4" fillId="0" borderId="14" xfId="0" applyNumberFormat="1"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1" fontId="4" fillId="0" borderId="16" xfId="0" applyNumberFormat="1" applyFont="1" applyBorder="1" applyAlignment="1">
      <alignment horizontal="center"/>
    </xf>
    <xf numFmtId="164" fontId="4" fillId="0" borderId="17" xfId="0" applyNumberFormat="1" applyFont="1" applyBorder="1" applyAlignment="1">
      <alignment horizontal="center"/>
    </xf>
    <xf numFmtId="1" fontId="0" fillId="0" borderId="0" xfId="0" applyNumberFormat="1" applyBorder="1" applyAlignment="1">
      <alignment/>
    </xf>
    <xf numFmtId="1" fontId="0" fillId="0" borderId="16" xfId="0" applyNumberFormat="1" applyBorder="1" applyAlignment="1">
      <alignment/>
    </xf>
    <xf numFmtId="164" fontId="0" fillId="0" borderId="14" xfId="0" applyNumberFormat="1" applyBorder="1" applyAlignment="1">
      <alignment/>
    </xf>
    <xf numFmtId="164" fontId="0" fillId="0" borderId="17" xfId="0" applyNumberFormat="1" applyBorder="1" applyAlignment="1">
      <alignment/>
    </xf>
    <xf numFmtId="164" fontId="0" fillId="0" borderId="0" xfId="0" applyNumberFormat="1" applyBorder="1" applyAlignment="1">
      <alignment/>
    </xf>
    <xf numFmtId="0" fontId="3"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xf>
    <xf numFmtId="0" fontId="19" fillId="0" borderId="0" xfId="0" applyFont="1" applyFill="1" applyAlignment="1">
      <alignment/>
    </xf>
    <xf numFmtId="0" fontId="19" fillId="0" borderId="0" xfId="0" applyFont="1" applyFill="1" applyAlignment="1">
      <alignment/>
    </xf>
    <xf numFmtId="0" fontId="3" fillId="0" borderId="0" xfId="0" applyFont="1" applyFill="1" applyAlignment="1">
      <alignment/>
    </xf>
    <xf numFmtId="0" fontId="26" fillId="0" borderId="0" xfId="57" applyFont="1" applyFill="1">
      <alignment/>
      <protection/>
    </xf>
    <xf numFmtId="0" fontId="4" fillId="0"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tro" xfId="57"/>
    <cellStyle name="Normal_Oxide Suboxid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0</xdr:row>
      <xdr:rowOff>19050</xdr:rowOff>
    </xdr:from>
    <xdr:to>
      <xdr:col>18</xdr:col>
      <xdr:colOff>466725</xdr:colOff>
      <xdr:row>24</xdr:row>
      <xdr:rowOff>209550</xdr:rowOff>
    </xdr:to>
    <xdr:sp>
      <xdr:nvSpPr>
        <xdr:cNvPr id="1" name="Text Box 1"/>
        <xdr:cNvSpPr txBox="1">
          <a:spLocks noChangeArrowheads="1"/>
        </xdr:cNvSpPr>
      </xdr:nvSpPr>
      <xdr:spPr>
        <a:xfrm>
          <a:off x="6124575" y="19050"/>
          <a:ext cx="5410200" cy="6000750"/>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Ellingham Diagrams
</a:t>
          </a:r>
          <a:r>
            <a:rPr lang="en-US" cap="none" sz="16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Stanley M. Howard, SD School of Mines and Technology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Modified Rare Earth Data Jan 14, 2014 from Robert Hyers</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Standard Gibb's Energies of Formation for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Bromides
</a:t>
          </a:r>
          <a:r>
            <a:rPr lang="en-US" cap="none" sz="1100" b="1" i="0" u="none" baseline="0">
              <a:solidFill>
                <a:srgbClr val="000000"/>
              </a:solidFill>
              <a:latin typeface="Arial"/>
              <a:ea typeface="Arial"/>
              <a:cs typeface="Arial"/>
            </a:rPr>
            <a:t>     Chlorides
</a:t>
          </a:r>
          <a:r>
            <a:rPr lang="en-US" cap="none" sz="1100" b="1" i="0" u="none" baseline="0">
              <a:solidFill>
                <a:srgbClr val="000000"/>
              </a:solidFill>
              <a:latin typeface="Arial"/>
              <a:ea typeface="Arial"/>
              <a:cs typeface="Arial"/>
            </a:rPr>
            <a:t>     Fluorides
</a:t>
          </a:r>
          <a:r>
            <a:rPr lang="en-US" cap="none" sz="1100" b="1" i="0" u="none" baseline="0">
              <a:solidFill>
                <a:srgbClr val="000000"/>
              </a:solidFill>
              <a:latin typeface="Arial"/>
              <a:ea typeface="Arial"/>
              <a:cs typeface="Arial"/>
            </a:rPr>
            <a:t>     Hydrides
</a:t>
          </a:r>
          <a:r>
            <a:rPr lang="en-US" cap="none" sz="1100" b="1" i="0" u="none" baseline="0">
              <a:solidFill>
                <a:srgbClr val="000000"/>
              </a:solidFill>
              <a:latin typeface="Arial"/>
              <a:ea typeface="Arial"/>
              <a:cs typeface="Arial"/>
            </a:rPr>
            <a:t>     Iodides
</a:t>
          </a:r>
          <a:r>
            <a:rPr lang="en-US" cap="none" sz="1100" b="1" i="0" u="none" baseline="0">
              <a:solidFill>
                <a:srgbClr val="000000"/>
              </a:solidFill>
              <a:latin typeface="Arial"/>
              <a:ea typeface="Arial"/>
              <a:cs typeface="Arial"/>
            </a:rPr>
            <a:t>     Nitrides
</a:t>
          </a:r>
          <a:r>
            <a:rPr lang="en-US" cap="none" sz="1100" b="1" i="0" u="none" baseline="0">
              <a:solidFill>
                <a:srgbClr val="000000"/>
              </a:solidFill>
              <a:latin typeface="Arial"/>
              <a:ea typeface="Arial"/>
              <a:cs typeface="Arial"/>
            </a:rPr>
            <a:t>     Oxides
</a:t>
          </a:r>
          <a:r>
            <a:rPr lang="en-US" cap="none" sz="1100" b="1" i="0" u="none" baseline="0">
              <a:solidFill>
                <a:srgbClr val="000000"/>
              </a:solidFill>
              <a:latin typeface="Arial"/>
              <a:ea typeface="Arial"/>
              <a:cs typeface="Arial"/>
            </a:rPr>
            <a:t>     Sulfides
</a:t>
          </a:r>
          <a:r>
            <a:rPr lang="en-US" cap="none" sz="1100" b="1" i="0" u="none" baseline="0">
              <a:solidFill>
                <a:srgbClr val="000000"/>
              </a:solidFill>
              <a:latin typeface="Arial"/>
              <a:ea typeface="Arial"/>
              <a:cs typeface="Arial"/>
            </a:rPr>
            <a:t>     Selenides
</a:t>
          </a:r>
          <a:r>
            <a:rPr lang="en-US" cap="none" sz="1100" b="1" i="0" u="none" baseline="0">
              <a:solidFill>
                <a:srgbClr val="000000"/>
              </a:solidFill>
              <a:latin typeface="Arial"/>
              <a:ea typeface="Arial"/>
              <a:cs typeface="Arial"/>
            </a:rPr>
            <a:t>     Tellurides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The figures include nomographs for equilibrium partial pressures.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 sources:
</a:t>
          </a:r>
          <a:r>
            <a:rPr lang="en-US" cap="none" sz="1000" b="1" i="0" u="none" baseline="0">
              <a:solidFill>
                <a:srgbClr val="000000"/>
              </a:solidFill>
              <a:latin typeface="Arial"/>
              <a:ea typeface="Arial"/>
              <a:cs typeface="Arial"/>
            </a:rPr>
            <a:t> 1)  Thomas B. Reed, Free Energy of Formation of Binary Compounds, 
</a:t>
          </a:r>
          <a:r>
            <a:rPr lang="en-US" cap="none" sz="1000" b="1" i="0" u="none" baseline="0">
              <a:solidFill>
                <a:srgbClr val="000000"/>
              </a:solidFill>
              <a:latin typeface="Arial"/>
              <a:ea typeface="Arial"/>
              <a:cs typeface="Arial"/>
            </a:rPr>
            <a:t>       MIT Press, Cambridge, MA, 1971. 
</a:t>
          </a:r>
          <a:r>
            <a:rPr lang="en-US" cap="none" sz="1000" b="1" i="0" u="none" baseline="0">
              <a:solidFill>
                <a:srgbClr val="000000"/>
              </a:solidFill>
              <a:latin typeface="Arial"/>
              <a:ea typeface="Arial"/>
              <a:cs typeface="Arial"/>
            </a:rPr>
            <a:t> 2) D. R. Stull and H. Prophet, JANAF Thermochemical Tables, 
</a:t>
          </a:r>
          <a:r>
            <a:rPr lang="en-US" cap="none" sz="1000" b="1" i="0" u="none" baseline="0">
              <a:solidFill>
                <a:srgbClr val="000000"/>
              </a:solidFill>
              <a:latin typeface="Arial"/>
              <a:ea typeface="Arial"/>
              <a:cs typeface="Arial"/>
            </a:rPr>
            <a:t>     NSRDS-NBS 37, U.S. Dept of Commerce, National Bureau of Standards, 1971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is an Internet Resource for MET 320 - Metallurgical Thermodynamics.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Disclaimer: These diagrams are provided for educational purposes only and should not be relied on for design or analysis. There may be errors in some data. The user assumes all liability associated with the use of the diagrams.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5</xdr:col>
      <xdr:colOff>0</xdr:colOff>
      <xdr:row>3</xdr:row>
      <xdr:rowOff>0</xdr:rowOff>
    </xdr:from>
    <xdr:to>
      <xdr:col>6</xdr:col>
      <xdr:colOff>0</xdr:colOff>
      <xdr:row>4</xdr:row>
      <xdr:rowOff>9525</xdr:rowOff>
    </xdr:to>
    <xdr:sp macro="[0]!SelectAll">
      <xdr:nvSpPr>
        <xdr:cNvPr id="2" name="Text Box 73"/>
        <xdr:cNvSpPr txBox="1">
          <a:spLocks noChangeArrowheads="1"/>
        </xdr:cNvSpPr>
      </xdr:nvSpPr>
      <xdr:spPr>
        <a:xfrm>
          <a:off x="3143250" y="809625"/>
          <a:ext cx="609600" cy="247650"/>
        </a:xfrm>
        <a:prstGeom prst="rect">
          <a:avLst/>
        </a:prstGeom>
        <a:solidFill>
          <a:srgbClr val="0000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Select All</a:t>
          </a:r>
        </a:p>
      </xdr:txBody>
    </xdr:sp>
    <xdr:clientData/>
  </xdr:twoCellAnchor>
  <xdr:twoCellAnchor>
    <xdr:from>
      <xdr:col>5</xdr:col>
      <xdr:colOff>0</xdr:colOff>
      <xdr:row>4</xdr:row>
      <xdr:rowOff>0</xdr:rowOff>
    </xdr:from>
    <xdr:to>
      <xdr:col>6</xdr:col>
      <xdr:colOff>0</xdr:colOff>
      <xdr:row>5</xdr:row>
      <xdr:rowOff>0</xdr:rowOff>
    </xdr:to>
    <xdr:sp macro="[0]!DeSelectAll">
      <xdr:nvSpPr>
        <xdr:cNvPr id="3" name="Text Box 74"/>
        <xdr:cNvSpPr txBox="1">
          <a:spLocks noChangeArrowheads="1"/>
        </xdr:cNvSpPr>
      </xdr:nvSpPr>
      <xdr:spPr>
        <a:xfrm>
          <a:off x="3143250" y="1047750"/>
          <a:ext cx="609600" cy="238125"/>
        </a:xfrm>
        <a:prstGeom prst="rect">
          <a:avLst/>
        </a:prstGeom>
        <a:solidFill>
          <a:srgbClr val="660066"/>
        </a:solidFill>
        <a:ln w="15875" cmpd="sng">
          <a:solidFill>
            <a:srgbClr val="0000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DeselectAll</a:t>
          </a:r>
        </a:p>
      </xdr:txBody>
    </xdr:sp>
    <xdr:clientData/>
  </xdr:twoCellAnchor>
  <xdr:twoCellAnchor>
    <xdr:from>
      <xdr:col>2</xdr:col>
      <xdr:colOff>76200</xdr:colOff>
      <xdr:row>17</xdr:row>
      <xdr:rowOff>219075</xdr:rowOff>
    </xdr:from>
    <xdr:to>
      <xdr:col>3</xdr:col>
      <xdr:colOff>161925</xdr:colOff>
      <xdr:row>19</xdr:row>
      <xdr:rowOff>219075</xdr:rowOff>
    </xdr:to>
    <xdr:sp macro="[0]!MakeSelectionEllingham">
      <xdr:nvSpPr>
        <xdr:cNvPr id="4" name="Text Box 75"/>
        <xdr:cNvSpPr txBox="1">
          <a:spLocks noChangeArrowheads="1"/>
        </xdr:cNvSpPr>
      </xdr:nvSpPr>
      <xdr:spPr>
        <a:xfrm>
          <a:off x="1295400" y="4362450"/>
          <a:ext cx="790575" cy="476250"/>
        </a:xfrm>
        <a:prstGeom prst="rect">
          <a:avLst/>
        </a:prstGeom>
        <a:solidFill>
          <a:srgbClr val="00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Run Selections</a:t>
          </a:r>
        </a:p>
      </xdr:txBody>
    </xdr:sp>
    <xdr:clientData/>
  </xdr:twoCellAnchor>
  <xdr:twoCellAnchor>
    <xdr:from>
      <xdr:col>4</xdr:col>
      <xdr:colOff>352425</xdr:colOff>
      <xdr:row>6</xdr:row>
      <xdr:rowOff>0</xdr:rowOff>
    </xdr:from>
    <xdr:to>
      <xdr:col>6</xdr:col>
      <xdr:colOff>28575</xdr:colOff>
      <xdr:row>83</xdr:row>
      <xdr:rowOff>38100</xdr:rowOff>
    </xdr:to>
    <xdr:sp>
      <xdr:nvSpPr>
        <xdr:cNvPr id="5" name="Rectangle 76"/>
        <xdr:cNvSpPr>
          <a:spLocks/>
        </xdr:cNvSpPr>
      </xdr:nvSpPr>
      <xdr:spPr>
        <a:xfrm>
          <a:off x="2886075" y="1524000"/>
          <a:ext cx="895350" cy="18373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95250</xdr:rowOff>
    </xdr:from>
    <xdr:to>
      <xdr:col>8</xdr:col>
      <xdr:colOff>38100</xdr:colOff>
      <xdr:row>3</xdr:row>
      <xdr:rowOff>0</xdr:rowOff>
    </xdr:to>
    <xdr:sp>
      <xdr:nvSpPr>
        <xdr:cNvPr id="6" name="Text Box 77"/>
        <xdr:cNvSpPr txBox="1">
          <a:spLocks noChangeArrowheads="1"/>
        </xdr:cNvSpPr>
      </xdr:nvSpPr>
      <xdr:spPr>
        <a:xfrm>
          <a:off x="95250" y="95250"/>
          <a:ext cx="4914900" cy="714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make a custom diagram, select one anion and the desired cations and click on "Run Selections" to construct the Ellingham Diagram of the selected data.  The diagram will be saved as a new worksheet (Tab) with the name entered when prompted. </a:t>
          </a:r>
        </a:p>
      </xdr:txBody>
    </xdr:sp>
    <xdr:clientData/>
  </xdr:twoCellAnchor>
  <xdr:twoCellAnchor>
    <xdr:from>
      <xdr:col>9</xdr:col>
      <xdr:colOff>571500</xdr:colOff>
      <xdr:row>25</xdr:row>
      <xdr:rowOff>171450</xdr:rowOff>
    </xdr:from>
    <xdr:to>
      <xdr:col>18</xdr:col>
      <xdr:colOff>257175</xdr:colOff>
      <xdr:row>32</xdr:row>
      <xdr:rowOff>95250</xdr:rowOff>
    </xdr:to>
    <xdr:sp>
      <xdr:nvSpPr>
        <xdr:cNvPr id="7" name="TextBox 1"/>
        <xdr:cNvSpPr txBox="1">
          <a:spLocks noChangeArrowheads="1"/>
        </xdr:cNvSpPr>
      </xdr:nvSpPr>
      <xdr:spPr>
        <a:xfrm>
          <a:off x="6153150" y="6219825"/>
          <a:ext cx="5172075" cy="159067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FF0000"/>
              </a:solidFill>
              <a:latin typeface="Calibri"/>
              <a:ea typeface="Calibri"/>
              <a:cs typeface="Calibri"/>
            </a:rPr>
            <a:t>This application is designed to run with Microsoft Excel 2003</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It will not function on later versions of Excel</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because later versions of Excel</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use "Word Art" for graphic rendering , which does not allow the graphic rendering flexibiliy that earlier versions did according to Microsoft</a:t>
          </a:r>
          <a:r>
            <a:rPr lang="en-US" cap="none" sz="1100" b="1" i="0" u="none" baseline="30000">
              <a:solidFill>
                <a:srgbClr val="FF0000"/>
              </a:solidFill>
              <a:latin typeface="Arial"/>
              <a:ea typeface="Arial"/>
              <a:cs typeface="Arial"/>
            </a:rPr>
            <a:t>©</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To run the MACROS that build the diagrams, set your Excel</a:t>
          </a:r>
          <a:r>
            <a:rPr lang="en-US" cap="none" sz="1100" b="1" i="0" u="none" baseline="30000">
              <a:solidFill>
                <a:srgbClr val="FF0000"/>
              </a:solidFill>
              <a:latin typeface="Arial"/>
              <a:ea typeface="Arial"/>
              <a:cs typeface="Arial"/>
            </a:rPr>
            <a:t>©</a:t>
          </a:r>
          <a:r>
            <a:rPr lang="en-US" cap="none" sz="1100" b="1" i="0" u="none" baseline="0">
              <a:solidFill>
                <a:srgbClr val="FF0000"/>
              </a:solidFill>
              <a:latin typeface="Calibri"/>
              <a:ea typeface="Calibri"/>
              <a:cs typeface="Calibri"/>
            </a:rPr>
            <a:t> security level (under Tools) to "Low".  You should probalby return it to at least "Medium" when you are finished.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85725</xdr:rowOff>
    </xdr:from>
    <xdr:to>
      <xdr:col>3</xdr:col>
      <xdr:colOff>76200</xdr:colOff>
      <xdr:row>1</xdr:row>
      <xdr:rowOff>66675</xdr:rowOff>
    </xdr:to>
    <xdr:sp macro="[0]!CreateEllingham">
      <xdr:nvSpPr>
        <xdr:cNvPr id="1" name="Text Box 3"/>
        <xdr:cNvSpPr txBox="1">
          <a:spLocks noChangeArrowheads="1"/>
        </xdr:cNvSpPr>
      </xdr:nvSpPr>
      <xdr:spPr>
        <a:xfrm>
          <a:off x="2286000" y="85725"/>
          <a:ext cx="333375"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64795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71462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10</xdr:col>
      <xdr:colOff>276225</xdr:colOff>
      <xdr:row>0</xdr:row>
      <xdr:rowOff>95250</xdr:rowOff>
    </xdr:from>
    <xdr:to>
      <xdr:col>11</xdr:col>
      <xdr:colOff>0</xdr:colOff>
      <xdr:row>1</xdr:row>
      <xdr:rowOff>38100</xdr:rowOff>
    </xdr:to>
    <xdr:sp macro="[0]!CreateEllingham">
      <xdr:nvSpPr>
        <xdr:cNvPr id="2" name="Text Box 2"/>
        <xdr:cNvSpPr txBox="1">
          <a:spLocks noChangeArrowheads="1"/>
        </xdr:cNvSpPr>
      </xdr:nvSpPr>
      <xdr:spPr>
        <a:xfrm>
          <a:off x="81534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19</xdr:col>
      <xdr:colOff>276225</xdr:colOff>
      <xdr:row>0</xdr:row>
      <xdr:rowOff>95250</xdr:rowOff>
    </xdr:from>
    <xdr:to>
      <xdr:col>20</xdr:col>
      <xdr:colOff>0</xdr:colOff>
      <xdr:row>1</xdr:row>
      <xdr:rowOff>38100</xdr:rowOff>
    </xdr:to>
    <xdr:sp macro="[0]!CreateEllingham">
      <xdr:nvSpPr>
        <xdr:cNvPr id="3" name="Text Box 3"/>
        <xdr:cNvSpPr txBox="1">
          <a:spLocks noChangeArrowheads="1"/>
        </xdr:cNvSpPr>
      </xdr:nvSpPr>
      <xdr:spPr>
        <a:xfrm>
          <a:off x="136398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7</xdr:col>
      <xdr:colOff>276225</xdr:colOff>
      <xdr:row>0</xdr:row>
      <xdr:rowOff>95250</xdr:rowOff>
    </xdr:from>
    <xdr:to>
      <xdr:col>7</xdr:col>
      <xdr:colOff>695325</xdr:colOff>
      <xdr:row>1</xdr:row>
      <xdr:rowOff>38100</xdr:rowOff>
    </xdr:to>
    <xdr:sp macro="[0]!CreateEllingham">
      <xdr:nvSpPr>
        <xdr:cNvPr id="4" name="Text Box 4"/>
        <xdr:cNvSpPr txBox="1">
          <a:spLocks noChangeArrowheads="1"/>
        </xdr:cNvSpPr>
      </xdr:nvSpPr>
      <xdr:spPr>
        <a:xfrm>
          <a:off x="551497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104775</xdr:rowOff>
    </xdr:from>
    <xdr:to>
      <xdr:col>3</xdr:col>
      <xdr:colOff>466725</xdr:colOff>
      <xdr:row>1</xdr:row>
      <xdr:rowOff>47625</xdr:rowOff>
    </xdr:to>
    <xdr:sp macro="[0]!CreateEllingham">
      <xdr:nvSpPr>
        <xdr:cNvPr id="1" name="Text Box 1"/>
        <xdr:cNvSpPr txBox="1">
          <a:spLocks noChangeArrowheads="1"/>
        </xdr:cNvSpPr>
      </xdr:nvSpPr>
      <xdr:spPr>
        <a:xfrm>
          <a:off x="2352675" y="104775"/>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11</xdr:col>
      <xdr:colOff>571500</xdr:colOff>
      <xdr:row>0</xdr:row>
      <xdr:rowOff>114300</xdr:rowOff>
    </xdr:from>
    <xdr:to>
      <xdr:col>12</xdr:col>
      <xdr:colOff>209550</xdr:colOff>
      <xdr:row>1</xdr:row>
      <xdr:rowOff>57150</xdr:rowOff>
    </xdr:to>
    <xdr:sp macro="[0]!CreateEllingham">
      <xdr:nvSpPr>
        <xdr:cNvPr id="2" name="Text Box 2"/>
        <xdr:cNvSpPr txBox="1">
          <a:spLocks noChangeArrowheads="1"/>
        </xdr:cNvSpPr>
      </xdr:nvSpPr>
      <xdr:spPr>
        <a:xfrm>
          <a:off x="8077200" y="114300"/>
          <a:ext cx="46672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27</xdr:col>
      <xdr:colOff>276225</xdr:colOff>
      <xdr:row>0</xdr:row>
      <xdr:rowOff>95250</xdr:rowOff>
    </xdr:from>
    <xdr:to>
      <xdr:col>28</xdr:col>
      <xdr:colOff>0</xdr:colOff>
      <xdr:row>1</xdr:row>
      <xdr:rowOff>38100</xdr:rowOff>
    </xdr:to>
    <xdr:sp macro="[0]!CreateEllingham">
      <xdr:nvSpPr>
        <xdr:cNvPr id="3" name="Text Box 3"/>
        <xdr:cNvSpPr txBox="1">
          <a:spLocks noChangeArrowheads="1"/>
        </xdr:cNvSpPr>
      </xdr:nvSpPr>
      <xdr:spPr>
        <a:xfrm>
          <a:off x="185547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46697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3105150" y="95250"/>
          <a:ext cx="419100" cy="200025"/>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17</xdr:col>
      <xdr:colOff>1371600</xdr:colOff>
      <xdr:row>0</xdr:row>
      <xdr:rowOff>95250</xdr:rowOff>
    </xdr:from>
    <xdr:to>
      <xdr:col>19</xdr:col>
      <xdr:colOff>0</xdr:colOff>
      <xdr:row>1</xdr:row>
      <xdr:rowOff>28575</xdr:rowOff>
    </xdr:to>
    <xdr:sp macro="[0]!CreateEllingham">
      <xdr:nvSpPr>
        <xdr:cNvPr id="2" name="Text Box 2"/>
        <xdr:cNvSpPr txBox="1">
          <a:spLocks noChangeArrowheads="1"/>
        </xdr:cNvSpPr>
      </xdr:nvSpPr>
      <xdr:spPr>
        <a:xfrm>
          <a:off x="15573375" y="95250"/>
          <a:ext cx="390525" cy="19050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27</xdr:col>
      <xdr:colOff>276225</xdr:colOff>
      <xdr:row>0</xdr:row>
      <xdr:rowOff>95250</xdr:rowOff>
    </xdr:from>
    <xdr:to>
      <xdr:col>28</xdr:col>
      <xdr:colOff>0</xdr:colOff>
      <xdr:row>1</xdr:row>
      <xdr:rowOff>38100</xdr:rowOff>
    </xdr:to>
    <xdr:sp macro="[0]!CreateEllingham">
      <xdr:nvSpPr>
        <xdr:cNvPr id="3" name="Text Box 3"/>
        <xdr:cNvSpPr txBox="1">
          <a:spLocks noChangeArrowheads="1"/>
        </xdr:cNvSpPr>
      </xdr:nvSpPr>
      <xdr:spPr>
        <a:xfrm>
          <a:off x="21697950" y="95250"/>
          <a:ext cx="552450" cy="200025"/>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0</xdr:row>
      <xdr:rowOff>104775</xdr:rowOff>
    </xdr:from>
    <xdr:to>
      <xdr:col>2</xdr:col>
      <xdr:colOff>400050</xdr:colOff>
      <xdr:row>1</xdr:row>
      <xdr:rowOff>47625</xdr:rowOff>
    </xdr:to>
    <xdr:sp macro="[0]!CreateEllingham">
      <xdr:nvSpPr>
        <xdr:cNvPr id="1" name="Text Box 4"/>
        <xdr:cNvSpPr txBox="1">
          <a:spLocks noChangeArrowheads="1"/>
        </xdr:cNvSpPr>
      </xdr:nvSpPr>
      <xdr:spPr>
        <a:xfrm>
          <a:off x="1762125" y="104775"/>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5</xdr:col>
      <xdr:colOff>1123950</xdr:colOff>
      <xdr:row>0</xdr:row>
      <xdr:rowOff>104775</xdr:rowOff>
    </xdr:from>
    <xdr:to>
      <xdr:col>6</xdr:col>
      <xdr:colOff>400050</xdr:colOff>
      <xdr:row>1</xdr:row>
      <xdr:rowOff>47625</xdr:rowOff>
    </xdr:to>
    <xdr:sp macro="[0]!CreateEllingham">
      <xdr:nvSpPr>
        <xdr:cNvPr id="2" name="Text Box 5"/>
        <xdr:cNvSpPr txBox="1">
          <a:spLocks noChangeArrowheads="1"/>
        </xdr:cNvSpPr>
      </xdr:nvSpPr>
      <xdr:spPr>
        <a:xfrm>
          <a:off x="4733925" y="104775"/>
          <a:ext cx="40005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44792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219075</xdr:rowOff>
    </xdr:from>
    <xdr:to>
      <xdr:col>3</xdr:col>
      <xdr:colOff>114300</xdr:colOff>
      <xdr:row>1</xdr:row>
      <xdr:rowOff>161925</xdr:rowOff>
    </xdr:to>
    <xdr:sp macro="[0]!CreateEllingham">
      <xdr:nvSpPr>
        <xdr:cNvPr id="1" name="Text Box 9"/>
        <xdr:cNvSpPr txBox="1">
          <a:spLocks noChangeArrowheads="1"/>
        </xdr:cNvSpPr>
      </xdr:nvSpPr>
      <xdr:spPr>
        <a:xfrm>
          <a:off x="1781175" y="219075"/>
          <a:ext cx="3429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295525"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7</xdr:col>
      <xdr:colOff>276225</xdr:colOff>
      <xdr:row>0</xdr:row>
      <xdr:rowOff>95250</xdr:rowOff>
    </xdr:from>
    <xdr:to>
      <xdr:col>7</xdr:col>
      <xdr:colOff>695325</xdr:colOff>
      <xdr:row>1</xdr:row>
      <xdr:rowOff>38100</xdr:rowOff>
    </xdr:to>
    <xdr:sp macro="[0]!CreateEllingham">
      <xdr:nvSpPr>
        <xdr:cNvPr id="2" name="Text Box 2"/>
        <xdr:cNvSpPr txBox="1">
          <a:spLocks noChangeArrowheads="1"/>
        </xdr:cNvSpPr>
      </xdr:nvSpPr>
      <xdr:spPr>
        <a:xfrm>
          <a:off x="537210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11</xdr:col>
      <xdr:colOff>276225</xdr:colOff>
      <xdr:row>0</xdr:row>
      <xdr:rowOff>95250</xdr:rowOff>
    </xdr:from>
    <xdr:to>
      <xdr:col>11</xdr:col>
      <xdr:colOff>695325</xdr:colOff>
      <xdr:row>1</xdr:row>
      <xdr:rowOff>38100</xdr:rowOff>
    </xdr:to>
    <xdr:sp macro="[0]!CreateEllingham">
      <xdr:nvSpPr>
        <xdr:cNvPr id="3" name="Text Box 3"/>
        <xdr:cNvSpPr txBox="1">
          <a:spLocks noChangeArrowheads="1"/>
        </xdr:cNvSpPr>
      </xdr:nvSpPr>
      <xdr:spPr>
        <a:xfrm>
          <a:off x="8467725"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15</xdr:col>
      <xdr:colOff>276225</xdr:colOff>
      <xdr:row>0</xdr:row>
      <xdr:rowOff>95250</xdr:rowOff>
    </xdr:from>
    <xdr:to>
      <xdr:col>15</xdr:col>
      <xdr:colOff>695325</xdr:colOff>
      <xdr:row>1</xdr:row>
      <xdr:rowOff>38100</xdr:rowOff>
    </xdr:to>
    <xdr:sp macro="[0]!CreateEllingham">
      <xdr:nvSpPr>
        <xdr:cNvPr id="4" name="Text Box 4"/>
        <xdr:cNvSpPr txBox="1">
          <a:spLocks noChangeArrowheads="1"/>
        </xdr:cNvSpPr>
      </xdr:nvSpPr>
      <xdr:spPr>
        <a:xfrm>
          <a:off x="1152525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J95"/>
  <sheetViews>
    <sheetView showGridLines="0" tabSelected="1" zoomScalePageLayoutView="0" workbookViewId="0" topLeftCell="A1">
      <selection activeCell="I9" sqref="I9"/>
    </sheetView>
  </sheetViews>
  <sheetFormatPr defaultColWidth="9.140625" defaultRowHeight="18.75" customHeight="1"/>
  <cols>
    <col min="3" max="3" width="10.57421875" style="0" customWidth="1"/>
  </cols>
  <sheetData>
    <row r="3" ht="26.25" customHeight="1"/>
    <row r="4" ht="18.75" customHeight="1">
      <c r="A4" s="1" t="s">
        <v>596</v>
      </c>
    </row>
    <row r="5" ht="18.75" customHeight="1">
      <c r="C5" s="167"/>
    </row>
    <row r="6" spans="3:8" ht="18.75" customHeight="1">
      <c r="C6" s="167"/>
      <c r="D6" s="51"/>
      <c r="E6" s="241"/>
      <c r="F6" s="242" t="s">
        <v>0</v>
      </c>
      <c r="G6" s="241"/>
      <c r="H6" s="243"/>
    </row>
    <row r="7" spans="3:10" ht="18.75" customHeight="1">
      <c r="C7" s="167">
        <v>7</v>
      </c>
      <c r="D7" s="244"/>
      <c r="E7" s="241" t="s">
        <v>79</v>
      </c>
      <c r="F7" s="241"/>
      <c r="G7" s="241" t="b">
        <v>0</v>
      </c>
      <c r="H7" s="244"/>
      <c r="I7" s="161"/>
      <c r="J7" s="2"/>
    </row>
    <row r="8" spans="3:10" ht="18.75" customHeight="1">
      <c r="C8" s="166"/>
      <c r="D8" s="244"/>
      <c r="E8" s="241" t="s">
        <v>2</v>
      </c>
      <c r="F8" s="241"/>
      <c r="G8" s="241" t="b">
        <v>0</v>
      </c>
      <c r="H8" s="244"/>
      <c r="I8" s="161"/>
      <c r="J8" s="2"/>
    </row>
    <row r="9" spans="3:10" ht="18.75" customHeight="1">
      <c r="C9" s="165"/>
      <c r="D9" s="244"/>
      <c r="E9" s="241" t="s">
        <v>3</v>
      </c>
      <c r="F9" s="241"/>
      <c r="G9" s="241" t="b">
        <v>0</v>
      </c>
      <c r="H9" s="244"/>
      <c r="I9" s="161"/>
      <c r="J9" s="2"/>
    </row>
    <row r="10" spans="3:10" ht="18.75" customHeight="1">
      <c r="C10" s="165"/>
      <c r="D10" s="244"/>
      <c r="E10" s="241" t="s">
        <v>4</v>
      </c>
      <c r="F10" s="241"/>
      <c r="G10" s="241" t="b">
        <v>0</v>
      </c>
      <c r="H10" s="244"/>
      <c r="J10" s="2"/>
    </row>
    <row r="11" spans="3:10" ht="18.75" customHeight="1">
      <c r="C11" s="165"/>
      <c r="D11" s="244"/>
      <c r="E11" s="241" t="s">
        <v>5</v>
      </c>
      <c r="F11" s="241"/>
      <c r="G11" s="241" t="b">
        <v>0</v>
      </c>
      <c r="H11" s="244"/>
      <c r="I11" s="161"/>
      <c r="J11" s="2"/>
    </row>
    <row r="12" spans="3:9" ht="18.75" customHeight="1">
      <c r="C12" s="165"/>
      <c r="D12" s="244"/>
      <c r="E12" s="241" t="s">
        <v>6</v>
      </c>
      <c r="F12" s="241"/>
      <c r="G12" s="241" t="b">
        <v>0</v>
      </c>
      <c r="H12" s="244"/>
      <c r="I12" s="161"/>
    </row>
    <row r="13" spans="3:9" ht="18.75" customHeight="1">
      <c r="C13" s="165"/>
      <c r="D13" s="244"/>
      <c r="E13" s="241" t="s">
        <v>7</v>
      </c>
      <c r="F13" s="241"/>
      <c r="G13" s="241" t="b">
        <v>0</v>
      </c>
      <c r="H13" s="244"/>
      <c r="I13" s="161"/>
    </row>
    <row r="14" spans="3:9" ht="18.75" customHeight="1">
      <c r="C14" s="165"/>
      <c r="D14" s="244"/>
      <c r="E14" s="241" t="s">
        <v>8</v>
      </c>
      <c r="F14" s="241"/>
      <c r="G14" s="241" t="b">
        <v>0</v>
      </c>
      <c r="H14" s="244"/>
      <c r="I14" s="161"/>
    </row>
    <row r="15" spans="3:9" ht="18.75" customHeight="1">
      <c r="C15" s="165"/>
      <c r="D15" s="244"/>
      <c r="E15" s="241" t="s">
        <v>9</v>
      </c>
      <c r="F15" s="241"/>
      <c r="G15" s="241" t="b">
        <v>1</v>
      </c>
      <c r="H15" s="244"/>
      <c r="I15" s="161"/>
    </row>
    <row r="16" spans="3:9" ht="18.75" customHeight="1">
      <c r="C16" s="165"/>
      <c r="D16" s="244"/>
      <c r="E16" s="241" t="s">
        <v>10</v>
      </c>
      <c r="F16" s="241"/>
      <c r="G16" s="241" t="b">
        <v>1</v>
      </c>
      <c r="H16" s="244"/>
      <c r="I16" s="161"/>
    </row>
    <row r="17" spans="3:9" ht="18.75" customHeight="1">
      <c r="C17" s="165"/>
      <c r="D17" s="244"/>
      <c r="E17" s="241" t="s">
        <v>11</v>
      </c>
      <c r="F17" s="241"/>
      <c r="G17" s="241" t="b">
        <v>0</v>
      </c>
      <c r="H17" s="244"/>
      <c r="I17" s="161"/>
    </row>
    <row r="18" spans="4:9" ht="18.75" customHeight="1">
      <c r="D18" s="245"/>
      <c r="E18" s="246" t="s">
        <v>83</v>
      </c>
      <c r="F18" s="246"/>
      <c r="G18" s="246" t="b">
        <v>1</v>
      </c>
      <c r="H18" s="244"/>
      <c r="I18" s="161"/>
    </row>
    <row r="19" spans="4:9" ht="18.75" customHeight="1">
      <c r="D19" s="244"/>
      <c r="E19" s="241" t="s">
        <v>12</v>
      </c>
      <c r="F19" s="241"/>
      <c r="G19" s="241" t="b">
        <v>0</v>
      </c>
      <c r="H19" s="244"/>
      <c r="I19" s="161"/>
    </row>
    <row r="20" spans="4:9" ht="18.75" customHeight="1">
      <c r="D20" s="244"/>
      <c r="E20" s="241" t="s">
        <v>13</v>
      </c>
      <c r="F20" s="241"/>
      <c r="G20" s="241" t="b">
        <v>0</v>
      </c>
      <c r="H20" s="244"/>
      <c r="I20" s="161"/>
    </row>
    <row r="21" spans="4:9" ht="18.75" customHeight="1">
      <c r="D21" s="244"/>
      <c r="E21" s="241" t="s">
        <v>14</v>
      </c>
      <c r="F21" s="241"/>
      <c r="G21" s="241" t="b">
        <v>0</v>
      </c>
      <c r="H21" s="244"/>
      <c r="I21" s="161"/>
    </row>
    <row r="22" spans="4:9" ht="18.75" customHeight="1">
      <c r="D22" s="244"/>
      <c r="E22" s="241" t="s">
        <v>86</v>
      </c>
      <c r="F22" s="241"/>
      <c r="G22" s="241" t="b">
        <v>0</v>
      </c>
      <c r="H22" s="244"/>
      <c r="I22" s="161"/>
    </row>
    <row r="23" spans="4:8" ht="18.75" customHeight="1">
      <c r="D23" s="244"/>
      <c r="E23" s="241" t="s">
        <v>15</v>
      </c>
      <c r="F23" s="241"/>
      <c r="G23" s="241" t="b">
        <v>0</v>
      </c>
      <c r="H23" s="244"/>
    </row>
    <row r="24" spans="4:8" ht="18.75" customHeight="1">
      <c r="D24" s="244"/>
      <c r="E24" s="247" t="s">
        <v>91</v>
      </c>
      <c r="F24" s="246"/>
      <c r="G24" s="246" t="b">
        <v>0</v>
      </c>
      <c r="H24" s="244"/>
    </row>
    <row r="25" spans="4:8" ht="18.75" customHeight="1">
      <c r="D25" s="244"/>
      <c r="E25" s="247" t="s">
        <v>90</v>
      </c>
      <c r="F25" s="246"/>
      <c r="G25" s="246" t="b">
        <v>0</v>
      </c>
      <c r="H25" s="244"/>
    </row>
    <row r="26" spans="1:9" ht="18.75" customHeight="1">
      <c r="A26" t="s">
        <v>597</v>
      </c>
      <c r="D26" s="244"/>
      <c r="E26" s="247" t="s">
        <v>88</v>
      </c>
      <c r="F26" s="246"/>
      <c r="G26" s="246" t="b">
        <v>0</v>
      </c>
      <c r="H26" s="244"/>
      <c r="I26" s="161"/>
    </row>
    <row r="27" spans="4:9" ht="18.75" customHeight="1">
      <c r="D27" s="244"/>
      <c r="E27" s="246" t="s">
        <v>16</v>
      </c>
      <c r="F27" s="246"/>
      <c r="G27" s="246" t="b">
        <v>0</v>
      </c>
      <c r="H27" s="244"/>
      <c r="I27" s="161"/>
    </row>
    <row r="28" spans="4:8" ht="18.75" customHeight="1">
      <c r="D28" s="244"/>
      <c r="E28" s="246" t="s">
        <v>17</v>
      </c>
      <c r="F28" s="246"/>
      <c r="G28" s="246" t="b">
        <v>0</v>
      </c>
      <c r="H28" s="244"/>
    </row>
    <row r="29" spans="4:9" ht="18.75" customHeight="1">
      <c r="D29" s="244"/>
      <c r="E29" s="247" t="s">
        <v>93</v>
      </c>
      <c r="F29" s="246"/>
      <c r="G29" s="246" t="b">
        <v>0</v>
      </c>
      <c r="H29" s="244"/>
      <c r="I29" s="161"/>
    </row>
    <row r="30" spans="4:9" ht="18.75" customHeight="1">
      <c r="D30" s="244"/>
      <c r="E30" s="246" t="s">
        <v>18</v>
      </c>
      <c r="F30" s="246"/>
      <c r="G30" s="246" t="b">
        <v>0</v>
      </c>
      <c r="H30" s="244"/>
      <c r="I30" s="161"/>
    </row>
    <row r="31" spans="4:9" ht="18.75" customHeight="1">
      <c r="D31" s="244"/>
      <c r="E31" s="246" t="s">
        <v>19</v>
      </c>
      <c r="F31" s="246"/>
      <c r="G31" s="246" t="b">
        <v>0</v>
      </c>
      <c r="H31" s="244"/>
      <c r="I31" s="161"/>
    </row>
    <row r="32" spans="4:9" ht="18.75" customHeight="1">
      <c r="D32" s="244"/>
      <c r="E32" s="246" t="s">
        <v>20</v>
      </c>
      <c r="F32" s="246"/>
      <c r="G32" s="246" t="b">
        <v>0</v>
      </c>
      <c r="H32" s="244"/>
      <c r="I32" s="161"/>
    </row>
    <row r="33" spans="4:9" ht="18.75" customHeight="1">
      <c r="D33" s="244"/>
      <c r="E33" s="246" t="s">
        <v>21</v>
      </c>
      <c r="F33" s="246"/>
      <c r="G33" s="246" t="b">
        <v>0</v>
      </c>
      <c r="H33" s="244"/>
      <c r="I33" s="161"/>
    </row>
    <row r="34" spans="4:9" ht="18.75" customHeight="1">
      <c r="D34" s="244"/>
      <c r="E34" s="246" t="s">
        <v>22</v>
      </c>
      <c r="F34" s="246"/>
      <c r="G34" s="246" t="b">
        <v>0</v>
      </c>
      <c r="H34" s="244"/>
      <c r="I34" s="161"/>
    </row>
    <row r="35" spans="4:9" ht="18.75" customHeight="1">
      <c r="D35" s="244"/>
      <c r="E35" s="246" t="s">
        <v>23</v>
      </c>
      <c r="F35" s="246"/>
      <c r="G35" s="246" t="b">
        <v>0</v>
      </c>
      <c r="H35" s="244"/>
      <c r="I35" s="161"/>
    </row>
    <row r="36" spans="4:9" ht="18.75" customHeight="1">
      <c r="D36" s="244"/>
      <c r="E36" s="246" t="s">
        <v>24</v>
      </c>
      <c r="F36" s="246"/>
      <c r="G36" s="246" t="b">
        <v>0</v>
      </c>
      <c r="H36" s="244"/>
      <c r="I36" s="161"/>
    </row>
    <row r="37" spans="4:9" ht="18.75" customHeight="1">
      <c r="D37" s="244"/>
      <c r="E37" s="246" t="s">
        <v>25</v>
      </c>
      <c r="F37" s="246"/>
      <c r="G37" s="246" t="b">
        <v>0</v>
      </c>
      <c r="H37" s="244"/>
      <c r="I37" s="161"/>
    </row>
    <row r="38" spans="4:8" ht="18.75" customHeight="1">
      <c r="D38" s="244"/>
      <c r="E38" s="246" t="s">
        <v>26</v>
      </c>
      <c r="F38" s="246"/>
      <c r="G38" s="246" t="b">
        <v>0</v>
      </c>
      <c r="H38" s="244"/>
    </row>
    <row r="39" spans="4:9" ht="18.75" customHeight="1">
      <c r="D39" s="244"/>
      <c r="E39" s="247" t="s">
        <v>92</v>
      </c>
      <c r="F39" s="246"/>
      <c r="G39" s="246" t="b">
        <v>0</v>
      </c>
      <c r="H39" s="244"/>
      <c r="I39" s="161"/>
    </row>
    <row r="40" spans="4:9" ht="18.75" customHeight="1">
      <c r="D40" s="244"/>
      <c r="E40" s="246" t="s">
        <v>27</v>
      </c>
      <c r="F40" s="246"/>
      <c r="G40" s="246" t="b">
        <v>1</v>
      </c>
      <c r="H40" s="244"/>
      <c r="I40" s="161"/>
    </row>
    <row r="41" spans="4:9" ht="18.75" customHeight="1">
      <c r="D41" s="244"/>
      <c r="E41" s="246" t="s">
        <v>28</v>
      </c>
      <c r="F41" s="246"/>
      <c r="G41" s="246" t="b">
        <v>0</v>
      </c>
      <c r="H41" s="244"/>
      <c r="I41" s="161"/>
    </row>
    <row r="42" spans="4:9" ht="18.75" customHeight="1">
      <c r="D42" s="244"/>
      <c r="E42" s="246" t="s">
        <v>29</v>
      </c>
      <c r="F42" s="246"/>
      <c r="G42" s="246" t="b">
        <v>0</v>
      </c>
      <c r="H42" s="244"/>
      <c r="I42" s="161"/>
    </row>
    <row r="43" spans="4:9" ht="18.75" customHeight="1">
      <c r="D43" s="244"/>
      <c r="E43" s="246" t="s">
        <v>30</v>
      </c>
      <c r="F43" s="246"/>
      <c r="G43" s="246" t="b">
        <v>0</v>
      </c>
      <c r="H43" s="244"/>
      <c r="I43" s="161"/>
    </row>
    <row r="44" spans="4:9" ht="18.75" customHeight="1">
      <c r="D44" s="244"/>
      <c r="E44" s="246" t="s">
        <v>31</v>
      </c>
      <c r="F44" s="246"/>
      <c r="G44" s="246" t="b">
        <v>0</v>
      </c>
      <c r="H44" s="244"/>
      <c r="I44" s="161"/>
    </row>
    <row r="45" spans="4:8" ht="18.75" customHeight="1">
      <c r="D45" s="244"/>
      <c r="E45" s="246" t="s">
        <v>32</v>
      </c>
      <c r="F45" s="246"/>
      <c r="G45" s="246" t="b">
        <v>0</v>
      </c>
      <c r="H45" s="244"/>
    </row>
    <row r="46" spans="4:9" ht="18.75" customHeight="1">
      <c r="D46" s="244"/>
      <c r="E46" s="247" t="s">
        <v>571</v>
      </c>
      <c r="F46" s="246"/>
      <c r="G46" s="246" t="b">
        <v>0</v>
      </c>
      <c r="H46" s="244"/>
      <c r="I46" s="161"/>
    </row>
    <row r="47" spans="4:9" ht="18.75" customHeight="1">
      <c r="D47" s="244"/>
      <c r="E47" s="246" t="s">
        <v>33</v>
      </c>
      <c r="F47" s="246"/>
      <c r="G47" s="246" t="b">
        <v>1</v>
      </c>
      <c r="H47" s="244"/>
      <c r="I47" s="161"/>
    </row>
    <row r="48" spans="4:9" ht="18.75" customHeight="1">
      <c r="D48" s="244"/>
      <c r="E48" s="246" t="s">
        <v>34</v>
      </c>
      <c r="F48" s="246"/>
      <c r="G48" s="246" t="b">
        <v>0</v>
      </c>
      <c r="H48" s="244"/>
      <c r="I48" s="161"/>
    </row>
    <row r="49" spans="4:9" ht="18.75" customHeight="1">
      <c r="D49" s="244"/>
      <c r="E49" s="246" t="s">
        <v>35</v>
      </c>
      <c r="F49" s="246"/>
      <c r="G49" s="246" t="b">
        <v>0</v>
      </c>
      <c r="H49" s="244"/>
      <c r="I49" s="161"/>
    </row>
    <row r="50" spans="4:9" ht="18.75" customHeight="1">
      <c r="D50" s="244"/>
      <c r="E50" s="246" t="s">
        <v>36</v>
      </c>
      <c r="F50" s="246"/>
      <c r="G50" s="246" t="b">
        <v>0</v>
      </c>
      <c r="H50" s="244"/>
      <c r="I50" s="161"/>
    </row>
    <row r="51" spans="4:8" ht="18.75" customHeight="1">
      <c r="D51" s="244"/>
      <c r="E51" s="246" t="s">
        <v>37</v>
      </c>
      <c r="F51" s="246"/>
      <c r="G51" s="246" t="b">
        <v>0</v>
      </c>
      <c r="H51" s="244"/>
    </row>
    <row r="52" spans="4:9" ht="18.75" customHeight="1">
      <c r="D52" s="244"/>
      <c r="E52" s="246" t="s">
        <v>38</v>
      </c>
      <c r="F52" s="246"/>
      <c r="G52" s="246" t="b">
        <v>0</v>
      </c>
      <c r="H52" s="244"/>
      <c r="I52" s="161"/>
    </row>
    <row r="53" spans="4:9" ht="18.75" customHeight="1">
      <c r="D53" s="244"/>
      <c r="E53" s="247" t="s">
        <v>89</v>
      </c>
      <c r="F53" s="246"/>
      <c r="G53" s="246" t="b">
        <v>0</v>
      </c>
      <c r="H53" s="244"/>
      <c r="I53" s="161"/>
    </row>
    <row r="54" spans="4:9" ht="18.75" customHeight="1">
      <c r="D54" s="244"/>
      <c r="E54" s="246" t="s">
        <v>39</v>
      </c>
      <c r="F54" s="246"/>
      <c r="G54" s="246" t="b">
        <v>0</v>
      </c>
      <c r="H54" s="244"/>
      <c r="I54" s="161"/>
    </row>
    <row r="55" spans="4:9" ht="18.75" customHeight="1">
      <c r="D55" s="244"/>
      <c r="E55" s="246" t="s">
        <v>40</v>
      </c>
      <c r="F55" s="246"/>
      <c r="G55" s="246" t="b">
        <v>0</v>
      </c>
      <c r="H55" s="244"/>
      <c r="I55" s="161"/>
    </row>
    <row r="56" spans="4:8" ht="18.75" customHeight="1">
      <c r="D56" s="244"/>
      <c r="E56" s="246" t="s">
        <v>41</v>
      </c>
      <c r="F56" s="246"/>
      <c r="G56" s="246" t="b">
        <v>0</v>
      </c>
      <c r="H56" s="244"/>
    </row>
    <row r="57" spans="4:9" ht="18.75" customHeight="1">
      <c r="D57" s="244"/>
      <c r="E57" s="247" t="s">
        <v>87</v>
      </c>
      <c r="F57" s="246"/>
      <c r="G57" s="246" t="b">
        <v>0</v>
      </c>
      <c r="H57" s="244"/>
      <c r="I57" s="161"/>
    </row>
    <row r="58" spans="4:9" ht="18.75" customHeight="1">
      <c r="D58" s="244"/>
      <c r="E58" s="246" t="s">
        <v>42</v>
      </c>
      <c r="F58" s="246"/>
      <c r="G58" s="246" t="b">
        <v>0</v>
      </c>
      <c r="H58" s="244"/>
      <c r="I58" s="161"/>
    </row>
    <row r="59" spans="4:9" ht="18.75" customHeight="1">
      <c r="D59" s="244"/>
      <c r="E59" s="246" t="s">
        <v>43</v>
      </c>
      <c r="F59" s="246"/>
      <c r="G59" s="246" t="b">
        <v>0</v>
      </c>
      <c r="H59" s="244"/>
      <c r="I59" s="161"/>
    </row>
    <row r="60" spans="4:9" ht="18.75" customHeight="1">
      <c r="D60" s="244"/>
      <c r="E60" s="246" t="s">
        <v>44</v>
      </c>
      <c r="F60" s="246"/>
      <c r="G60" s="246" t="b">
        <v>0</v>
      </c>
      <c r="H60" s="244"/>
      <c r="I60" s="161"/>
    </row>
    <row r="61" spans="4:9" ht="18.75" customHeight="1">
      <c r="D61" s="244"/>
      <c r="E61" s="246" t="s">
        <v>45</v>
      </c>
      <c r="F61" s="246"/>
      <c r="G61" s="246" t="b">
        <v>0</v>
      </c>
      <c r="H61" s="244"/>
      <c r="I61" s="161"/>
    </row>
    <row r="62" spans="4:9" ht="18.75" customHeight="1">
      <c r="D62" s="244"/>
      <c r="E62" s="246" t="s">
        <v>46</v>
      </c>
      <c r="F62" s="246"/>
      <c r="G62" s="246" t="b">
        <v>0</v>
      </c>
      <c r="H62" s="244"/>
      <c r="I62" s="161"/>
    </row>
    <row r="63" spans="4:9" ht="18.75" customHeight="1">
      <c r="D63" s="244"/>
      <c r="E63" s="246" t="s">
        <v>47</v>
      </c>
      <c r="F63" s="246"/>
      <c r="G63" s="246" t="b">
        <v>0</v>
      </c>
      <c r="H63" s="244"/>
      <c r="I63" s="161"/>
    </row>
    <row r="64" spans="4:9" ht="18.75" customHeight="1">
      <c r="D64" s="244"/>
      <c r="E64" s="246" t="s">
        <v>48</v>
      </c>
      <c r="F64" s="246"/>
      <c r="G64" s="246" t="b">
        <v>0</v>
      </c>
      <c r="H64" s="244"/>
      <c r="I64" s="161"/>
    </row>
    <row r="65" spans="4:8" ht="18.75" customHeight="1">
      <c r="D65" s="244"/>
      <c r="E65" s="246" t="s">
        <v>49</v>
      </c>
      <c r="F65" s="246"/>
      <c r="G65" s="246" t="b">
        <v>0</v>
      </c>
      <c r="H65" s="244"/>
    </row>
    <row r="66" spans="4:9" ht="18.75" customHeight="1">
      <c r="D66" s="244"/>
      <c r="E66" s="247" t="s">
        <v>82</v>
      </c>
      <c r="F66" s="246"/>
      <c r="G66" s="246" t="b">
        <v>0</v>
      </c>
      <c r="H66" s="244"/>
      <c r="I66" s="161"/>
    </row>
    <row r="67" spans="4:9" ht="18.75" customHeight="1">
      <c r="D67" s="244"/>
      <c r="E67" s="246" t="s">
        <v>50</v>
      </c>
      <c r="F67" s="246"/>
      <c r="G67" s="246" t="b">
        <v>0</v>
      </c>
      <c r="H67" s="244"/>
      <c r="I67" s="161"/>
    </row>
    <row r="68" spans="4:9" ht="18.75" customHeight="1">
      <c r="D68" s="244"/>
      <c r="E68" s="246" t="s">
        <v>51</v>
      </c>
      <c r="F68" s="246"/>
      <c r="G68" s="246" t="b">
        <v>0</v>
      </c>
      <c r="H68" s="244"/>
      <c r="I68" s="161"/>
    </row>
    <row r="69" spans="4:8" ht="18.75" customHeight="1">
      <c r="D69" s="244"/>
      <c r="E69" s="246" t="s">
        <v>52</v>
      </c>
      <c r="F69" s="246"/>
      <c r="G69" s="246" t="b">
        <v>0</v>
      </c>
      <c r="H69" s="244"/>
    </row>
    <row r="70" spans="4:9" ht="18.75" customHeight="1">
      <c r="D70" s="245"/>
      <c r="E70" s="247" t="s">
        <v>80</v>
      </c>
      <c r="F70" s="246"/>
      <c r="G70" s="246" t="b">
        <v>0</v>
      </c>
      <c r="H70" s="244"/>
      <c r="I70" s="161"/>
    </row>
    <row r="71" spans="4:9" ht="18.75" customHeight="1">
      <c r="D71" s="245"/>
      <c r="E71" s="246" t="s">
        <v>53</v>
      </c>
      <c r="F71" s="246"/>
      <c r="G71" s="246" t="b">
        <v>0</v>
      </c>
      <c r="H71" s="244"/>
      <c r="I71" s="161"/>
    </row>
    <row r="72" spans="4:9" ht="18.75" customHeight="1">
      <c r="D72" s="245"/>
      <c r="E72" s="246" t="s">
        <v>54</v>
      </c>
      <c r="F72" s="246"/>
      <c r="G72" s="246" t="b">
        <v>0</v>
      </c>
      <c r="H72" s="244"/>
      <c r="I72" s="161"/>
    </row>
    <row r="73" spans="4:9" ht="18.75" customHeight="1">
      <c r="D73" s="245"/>
      <c r="E73" s="246" t="s">
        <v>55</v>
      </c>
      <c r="F73" s="246"/>
      <c r="G73" s="246" t="b">
        <v>0</v>
      </c>
      <c r="H73" s="244"/>
      <c r="I73" s="161"/>
    </row>
    <row r="74" spans="4:8" ht="18.75" customHeight="1">
      <c r="D74" s="245"/>
      <c r="E74" s="246" t="s">
        <v>56</v>
      </c>
      <c r="F74" s="246"/>
      <c r="G74" s="246" t="b">
        <v>0</v>
      </c>
      <c r="H74" s="244"/>
    </row>
    <row r="75" spans="4:9" ht="18.75" customHeight="1">
      <c r="D75" s="245"/>
      <c r="E75" s="247" t="s">
        <v>85</v>
      </c>
      <c r="F75" s="246"/>
      <c r="G75" s="246" t="b">
        <v>0</v>
      </c>
      <c r="H75" s="244"/>
      <c r="I75" s="161"/>
    </row>
    <row r="76" spans="4:9" ht="18.75" customHeight="1">
      <c r="D76" s="245"/>
      <c r="E76" s="246" t="s">
        <v>57</v>
      </c>
      <c r="F76" s="246"/>
      <c r="G76" s="246" t="b">
        <v>0</v>
      </c>
      <c r="H76" s="244"/>
      <c r="I76" s="161"/>
    </row>
    <row r="77" spans="4:9" ht="18.75" customHeight="1">
      <c r="D77" s="245"/>
      <c r="E77" s="246" t="s">
        <v>58</v>
      </c>
      <c r="F77" s="246"/>
      <c r="G77" s="246" t="b">
        <v>0</v>
      </c>
      <c r="H77" s="244"/>
      <c r="I77" s="161"/>
    </row>
    <row r="78" spans="4:8" ht="18.75" customHeight="1">
      <c r="D78" s="245"/>
      <c r="E78" s="246" t="s">
        <v>59</v>
      </c>
      <c r="F78" s="246"/>
      <c r="G78" s="246" t="b">
        <v>0</v>
      </c>
      <c r="H78" s="244"/>
    </row>
    <row r="79" spans="4:8" ht="18.75" customHeight="1">
      <c r="D79" s="245"/>
      <c r="E79" s="247" t="s">
        <v>94</v>
      </c>
      <c r="F79" s="246"/>
      <c r="G79" s="246" t="b">
        <v>0</v>
      </c>
      <c r="H79" s="244"/>
    </row>
    <row r="80" spans="4:8" ht="18.75" customHeight="1">
      <c r="D80" s="245"/>
      <c r="E80" s="246" t="s">
        <v>81</v>
      </c>
      <c r="F80" s="246"/>
      <c r="G80" s="246" t="b">
        <v>0</v>
      </c>
      <c r="H80" s="244"/>
    </row>
    <row r="81" spans="4:9" ht="18.75" customHeight="1">
      <c r="D81" s="245"/>
      <c r="E81" s="246" t="s">
        <v>60</v>
      </c>
      <c r="F81" s="246"/>
      <c r="G81" s="246" t="b">
        <v>1</v>
      </c>
      <c r="H81" s="244"/>
      <c r="I81" s="161"/>
    </row>
    <row r="82" spans="4:9" ht="18.75" customHeight="1">
      <c r="D82" s="245"/>
      <c r="E82" s="246" t="s">
        <v>61</v>
      </c>
      <c r="F82" s="246"/>
      <c r="G82" s="246" t="b">
        <v>0</v>
      </c>
      <c r="H82" s="244"/>
      <c r="I82" s="161"/>
    </row>
    <row r="83" spans="4:8" ht="18.75" customHeight="1">
      <c r="D83" s="51"/>
      <c r="E83" s="51"/>
      <c r="F83" s="51"/>
      <c r="G83" s="51"/>
      <c r="H83" s="51"/>
    </row>
    <row r="84" spans="4:8" ht="18.75" customHeight="1">
      <c r="D84" s="51"/>
      <c r="E84" s="246" t="s">
        <v>62</v>
      </c>
      <c r="F84" s="246"/>
      <c r="G84" s="248"/>
      <c r="H84" s="243"/>
    </row>
    <row r="85" spans="4:8" ht="18.75" customHeight="1">
      <c r="D85" s="51"/>
      <c r="E85" s="246" t="s">
        <v>63</v>
      </c>
      <c r="F85" s="246"/>
      <c r="G85" s="248"/>
      <c r="H85" s="51"/>
    </row>
    <row r="86" spans="4:8" ht="18.75" customHeight="1">
      <c r="D86" s="51"/>
      <c r="E86" s="246" t="s">
        <v>64</v>
      </c>
      <c r="F86" s="246"/>
      <c r="G86" s="248"/>
      <c r="H86" s="51"/>
    </row>
    <row r="87" spans="4:8" ht="18.75" customHeight="1">
      <c r="D87" s="51"/>
      <c r="E87" s="246" t="s">
        <v>65</v>
      </c>
      <c r="F87" s="246"/>
      <c r="G87" s="248"/>
      <c r="H87" s="51"/>
    </row>
    <row r="88" spans="4:8" ht="18.75" customHeight="1">
      <c r="D88" s="51"/>
      <c r="E88" s="246" t="s">
        <v>66</v>
      </c>
      <c r="F88" s="246"/>
      <c r="G88" s="248"/>
      <c r="H88" s="51"/>
    </row>
    <row r="89" spans="4:8" ht="18.75" customHeight="1">
      <c r="D89" s="51"/>
      <c r="E89" s="248"/>
      <c r="F89" s="248"/>
      <c r="G89" s="248"/>
      <c r="H89" s="51"/>
    </row>
    <row r="90" spans="5:7" ht="18.75" customHeight="1">
      <c r="E90" s="2"/>
      <c r="F90" s="2"/>
      <c r="G90" s="2"/>
    </row>
    <row r="91" spans="5:7" ht="18.75" customHeight="1">
      <c r="E91" s="2"/>
      <c r="F91" s="2"/>
      <c r="G91" s="2"/>
    </row>
    <row r="92" spans="5:7" ht="18.75" customHeight="1">
      <c r="E92" s="2"/>
      <c r="F92" s="2"/>
      <c r="G92" s="2"/>
    </row>
    <row r="93" spans="5:7" ht="18.75" customHeight="1">
      <c r="E93" s="2"/>
      <c r="F93" s="2"/>
      <c r="G93" s="2"/>
    </row>
    <row r="94" spans="5:7" ht="18.75" customHeight="1">
      <c r="E94" s="2"/>
      <c r="F94" s="2"/>
      <c r="G94" s="2"/>
    </row>
    <row r="95" spans="5:7" ht="18.75" customHeight="1">
      <c r="E95" s="2"/>
      <c r="F95" s="2"/>
      <c r="G95" s="2"/>
    </row>
  </sheetData>
  <sheetProtection/>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48"/>
  <dimension ref="A1:R266"/>
  <sheetViews>
    <sheetView showGridLines="0" zoomScalePageLayoutView="0" workbookViewId="0" topLeftCell="A1">
      <selection activeCell="Z46" sqref="Z46"/>
    </sheetView>
  </sheetViews>
  <sheetFormatPr defaultColWidth="9.140625" defaultRowHeight="12.75"/>
  <cols>
    <col min="2" max="2" width="17.28125" style="4" bestFit="1" customWidth="1"/>
    <col min="3" max="3" width="6.140625" style="4" bestFit="1" customWidth="1"/>
    <col min="4" max="4" width="12.421875" style="21" bestFit="1" customWidth="1"/>
    <col min="5" max="5" width="9.140625" style="4" customWidth="1"/>
    <col min="6" max="6" width="16.8515625" style="4" bestFit="1" customWidth="1"/>
    <col min="7" max="7" width="5.00390625" style="4" bestFit="1" customWidth="1"/>
    <col min="8" max="8" width="12.421875" style="4" bestFit="1" customWidth="1"/>
    <col min="10" max="10" width="12.421875" style="4" bestFit="1" customWidth="1"/>
    <col min="11" max="18" width="9.140625" style="4" customWidth="1"/>
  </cols>
  <sheetData>
    <row r="1" spans="1:10" ht="18" customHeight="1">
      <c r="A1" s="3" t="s">
        <v>313</v>
      </c>
      <c r="D1" s="5"/>
      <c r="H1" s="5"/>
      <c r="J1" s="5"/>
    </row>
    <row r="2" spans="1:18" ht="18" customHeight="1">
      <c r="A2" s="3"/>
      <c r="B2" s="18" t="s">
        <v>68</v>
      </c>
      <c r="D2" s="5"/>
      <c r="F2" s="18" t="s">
        <v>69</v>
      </c>
      <c r="G2" s="5"/>
      <c r="H2" s="5"/>
      <c r="I2" s="4"/>
      <c r="J2" s="18"/>
      <c r="L2" s="18"/>
      <c r="M2" s="5"/>
      <c r="N2" s="5"/>
      <c r="O2"/>
      <c r="P2" s="18"/>
      <c r="Q2" s="5"/>
      <c r="R2" s="5"/>
    </row>
    <row r="3" spans="1:15" s="15" customFormat="1" ht="15.75">
      <c r="A3" s="13">
        <v>1</v>
      </c>
      <c r="B3" s="14" t="s">
        <v>19</v>
      </c>
      <c r="C3" s="14" t="s">
        <v>75</v>
      </c>
      <c r="D3" s="16" t="s">
        <v>95</v>
      </c>
      <c r="E3"/>
      <c r="F3" s="14" t="s">
        <v>16</v>
      </c>
      <c r="G3" s="14" t="s">
        <v>75</v>
      </c>
      <c r="H3" s="16" t="s">
        <v>95</v>
      </c>
      <c r="J3" s="14"/>
      <c r="K3" s="14"/>
      <c r="L3" s="17"/>
      <c r="M3" s="16"/>
      <c r="N3" s="4"/>
      <c r="O3"/>
    </row>
    <row r="4" spans="1:12" ht="15.75">
      <c r="A4" s="13"/>
      <c r="B4" s="18" t="s">
        <v>315</v>
      </c>
      <c r="C4" s="40">
        <v>0</v>
      </c>
      <c r="D4" s="21">
        <v>-3.1</v>
      </c>
      <c r="E4"/>
      <c r="F4" s="18" t="s">
        <v>316</v>
      </c>
      <c r="G4" s="40">
        <v>0</v>
      </c>
      <c r="H4" s="21">
        <v>-26.5</v>
      </c>
      <c r="J4" s="136"/>
      <c r="K4" s="40"/>
      <c r="L4" s="21"/>
    </row>
    <row r="5" spans="1:12" ht="12.75">
      <c r="A5" s="13"/>
      <c r="C5" s="40">
        <v>1550</v>
      </c>
      <c r="D5" s="21">
        <v>-8.6</v>
      </c>
      <c r="E5"/>
      <c r="F5" s="4" t="s">
        <v>76</v>
      </c>
      <c r="G5" s="40">
        <v>860</v>
      </c>
      <c r="H5" s="21">
        <v>-17.1</v>
      </c>
      <c r="J5" s="41"/>
      <c r="K5" s="40"/>
      <c r="L5" s="21"/>
    </row>
    <row r="6" spans="1:14" ht="12.75">
      <c r="A6" s="13"/>
      <c r="C6" s="40"/>
      <c r="E6"/>
      <c r="F6" s="4" t="s">
        <v>5</v>
      </c>
      <c r="G6" s="40">
        <v>1366</v>
      </c>
      <c r="H6" s="21">
        <v>-12</v>
      </c>
      <c r="K6" s="40"/>
      <c r="L6" s="21"/>
      <c r="N6"/>
    </row>
    <row r="7" spans="1:15" ht="12.75">
      <c r="A7" s="13"/>
      <c r="C7" s="40"/>
      <c r="E7"/>
      <c r="G7" s="40"/>
      <c r="H7" s="21"/>
      <c r="J7"/>
      <c r="K7" s="40"/>
      <c r="L7" s="25"/>
      <c r="M7" s="41"/>
      <c r="N7" s="41"/>
      <c r="O7"/>
    </row>
    <row r="8" spans="1:15" ht="12.75">
      <c r="A8" s="13"/>
      <c r="C8" s="40"/>
      <c r="E8"/>
      <c r="G8" s="40"/>
      <c r="H8" s="21"/>
      <c r="J8"/>
      <c r="K8" s="19"/>
      <c r="L8" s="25"/>
      <c r="M8" s="67"/>
      <c r="N8" s="41"/>
      <c r="O8"/>
    </row>
    <row r="9" spans="1:14" ht="12.75">
      <c r="A9" s="13"/>
      <c r="C9" s="40"/>
      <c r="E9"/>
      <c r="G9" s="40"/>
      <c r="H9" s="21"/>
      <c r="J9"/>
      <c r="K9" s="40"/>
      <c r="L9" s="25"/>
      <c r="M9" s="67"/>
      <c r="N9" s="41"/>
    </row>
    <row r="10" spans="1:15" ht="12.75">
      <c r="A10" s="13"/>
      <c r="C10" s="40"/>
      <c r="E10"/>
      <c r="G10" s="40"/>
      <c r="H10" s="21"/>
      <c r="N10"/>
      <c r="O10"/>
    </row>
    <row r="11" spans="1:15" ht="15.75">
      <c r="A11" s="26">
        <f>A3+1</f>
        <v>2</v>
      </c>
      <c r="B11" s="14" t="s">
        <v>21</v>
      </c>
      <c r="C11" s="14" t="s">
        <v>75</v>
      </c>
      <c r="D11" s="16" t="s">
        <v>95</v>
      </c>
      <c r="E11"/>
      <c r="F11" s="14" t="s">
        <v>55</v>
      </c>
      <c r="G11" s="14" t="s">
        <v>75</v>
      </c>
      <c r="H11" s="16" t="s">
        <v>95</v>
      </c>
      <c r="I11" s="15"/>
      <c r="J11" s="14"/>
      <c r="K11" s="14"/>
      <c r="L11" s="17"/>
      <c r="M11"/>
      <c r="N11"/>
      <c r="O11"/>
    </row>
    <row r="12" spans="1:15" s="15" customFormat="1" ht="15.75">
      <c r="A12" s="26"/>
      <c r="B12" s="18" t="s">
        <v>317</v>
      </c>
      <c r="C12" s="40">
        <v>0</v>
      </c>
      <c r="D12" s="21">
        <v>-38.7</v>
      </c>
      <c r="E12"/>
      <c r="F12" s="18" t="s">
        <v>318</v>
      </c>
      <c r="G12" s="40">
        <v>0</v>
      </c>
      <c r="H12" s="21">
        <v>-58.7</v>
      </c>
      <c r="I12"/>
      <c r="J12" s="30"/>
      <c r="K12" s="40"/>
      <c r="L12" s="21"/>
      <c r="M12" s="4"/>
      <c r="N12"/>
      <c r="O12"/>
    </row>
    <row r="13" spans="1:15" ht="12.75">
      <c r="A13" s="26"/>
      <c r="B13" s="4" t="s">
        <v>76</v>
      </c>
      <c r="C13" s="40">
        <v>530</v>
      </c>
      <c r="D13" s="21">
        <v>-20.8</v>
      </c>
      <c r="E13"/>
      <c r="F13" s="4" t="s">
        <v>76</v>
      </c>
      <c r="G13" s="40">
        <v>428</v>
      </c>
      <c r="H13" s="21">
        <v>-44.8</v>
      </c>
      <c r="J13" s="41"/>
      <c r="K13" s="40"/>
      <c r="L13" s="21"/>
      <c r="N13"/>
      <c r="O13"/>
    </row>
    <row r="14" spans="1:14" ht="12.75">
      <c r="A14" s="26"/>
      <c r="B14" s="4" t="s">
        <v>5</v>
      </c>
      <c r="C14" s="40">
        <v>627</v>
      </c>
      <c r="D14" s="21">
        <v>-18.6</v>
      </c>
      <c r="E14"/>
      <c r="F14" s="4" t="s">
        <v>5</v>
      </c>
      <c r="G14" s="40">
        <v>650</v>
      </c>
      <c r="H14" s="21">
        <v>-40.6</v>
      </c>
      <c r="J14" s="41"/>
      <c r="K14" s="40"/>
      <c r="L14" s="21"/>
      <c r="M14" s="67"/>
      <c r="N14" s="41"/>
    </row>
    <row r="15" spans="1:14" ht="12.75">
      <c r="A15" s="26"/>
      <c r="B15" s="4" t="s">
        <v>78</v>
      </c>
      <c r="C15" s="40">
        <v>630</v>
      </c>
      <c r="D15" s="21">
        <v>-18.5</v>
      </c>
      <c r="E15"/>
      <c r="G15" s="40">
        <v>1550</v>
      </c>
      <c r="H15" s="21">
        <v>-25.1</v>
      </c>
      <c r="J15"/>
      <c r="K15" s="19"/>
      <c r="L15" s="25"/>
      <c r="M15" s="67"/>
      <c r="N15" s="41"/>
    </row>
    <row r="16" spans="1:14" ht="12.75">
      <c r="A16" s="26"/>
      <c r="C16" s="40">
        <v>1460</v>
      </c>
      <c r="D16" s="21">
        <v>0</v>
      </c>
      <c r="E16"/>
      <c r="G16" s="40"/>
      <c r="H16" s="21"/>
      <c r="J16" s="41"/>
      <c r="K16" s="40"/>
      <c r="L16" s="21"/>
      <c r="M16" s="67"/>
      <c r="N16" s="41"/>
    </row>
    <row r="17" spans="1:14" ht="12.75">
      <c r="A17" s="26"/>
      <c r="C17" s="40"/>
      <c r="E17"/>
      <c r="G17" s="40"/>
      <c r="H17" s="21"/>
      <c r="J17" s="41"/>
      <c r="K17" s="40"/>
      <c r="L17" s="21"/>
      <c r="M17" s="67"/>
      <c r="N17" s="41"/>
    </row>
    <row r="18" spans="1:14" ht="12.75">
      <c r="A18" s="26"/>
      <c r="C18" s="40"/>
      <c r="E18"/>
      <c r="G18" s="40"/>
      <c r="H18" s="21"/>
      <c r="J18" s="41"/>
      <c r="K18" s="40"/>
      <c r="L18" s="40"/>
      <c r="M18" s="67"/>
      <c r="N18" s="41"/>
    </row>
    <row r="19" spans="1:14" ht="15.75">
      <c r="A19" s="13">
        <f>A11+1</f>
        <v>3</v>
      </c>
      <c r="B19" s="14" t="s">
        <v>36</v>
      </c>
      <c r="C19" s="14" t="s">
        <v>75</v>
      </c>
      <c r="D19" s="16" t="s">
        <v>95</v>
      </c>
      <c r="E19"/>
      <c r="F19" s="14" t="s">
        <v>7</v>
      </c>
      <c r="G19" s="14" t="s">
        <v>75</v>
      </c>
      <c r="H19" s="16" t="s">
        <v>95</v>
      </c>
      <c r="I19" s="15"/>
      <c r="J19" s="14"/>
      <c r="K19" s="14"/>
      <c r="L19" s="17"/>
      <c r="M19" s="67"/>
      <c r="N19" s="41"/>
    </row>
    <row r="20" spans="1:15" s="15" customFormat="1" ht="15.75">
      <c r="A20" s="13"/>
      <c r="B20" s="18" t="s">
        <v>319</v>
      </c>
      <c r="C20" s="40">
        <v>0</v>
      </c>
      <c r="D20" s="21">
        <v>-55.9</v>
      </c>
      <c r="E20"/>
      <c r="F20" s="18" t="s">
        <v>320</v>
      </c>
      <c r="G20" s="40">
        <v>0</v>
      </c>
      <c r="H20" s="21">
        <v>-63.3</v>
      </c>
      <c r="I20"/>
      <c r="J20" s="30"/>
      <c r="K20" s="40"/>
      <c r="L20" s="21"/>
      <c r="M20"/>
      <c r="N20"/>
      <c r="O20"/>
    </row>
    <row r="21" spans="1:15" ht="12.75">
      <c r="A21" s="13"/>
      <c r="B21" s="4" t="s">
        <v>77</v>
      </c>
      <c r="C21" s="40">
        <v>601</v>
      </c>
      <c r="D21" s="21">
        <v>-35.8</v>
      </c>
      <c r="E21"/>
      <c r="F21" s="4" t="s">
        <v>5</v>
      </c>
      <c r="G21" s="40">
        <v>755</v>
      </c>
      <c r="H21" s="21">
        <v>-39.6</v>
      </c>
      <c r="J21"/>
      <c r="K21" s="40"/>
      <c r="L21" s="21"/>
      <c r="M21" s="67"/>
      <c r="N21"/>
      <c r="O21"/>
    </row>
    <row r="22" spans="1:15" ht="12.75">
      <c r="A22" s="13"/>
      <c r="B22" s="4" t="s">
        <v>76</v>
      </c>
      <c r="C22" s="40">
        <v>680</v>
      </c>
      <c r="D22" s="21">
        <v>-33</v>
      </c>
      <c r="E22"/>
      <c r="F22" s="4" t="s">
        <v>77</v>
      </c>
      <c r="G22" s="40">
        <v>1556</v>
      </c>
      <c r="H22" s="21">
        <v>-44.1</v>
      </c>
      <c r="J22" s="41"/>
      <c r="K22" s="19"/>
      <c r="L22" s="21"/>
      <c r="M22" s="41"/>
      <c r="N22"/>
      <c r="O22"/>
    </row>
    <row r="23" spans="1:15" ht="12.75">
      <c r="A23" s="13"/>
      <c r="B23" s="4" t="s">
        <v>5</v>
      </c>
      <c r="C23" s="40">
        <v>1135</v>
      </c>
      <c r="D23" s="21">
        <v>-21.2</v>
      </c>
      <c r="E23"/>
      <c r="G23" s="40"/>
      <c r="H23" s="21"/>
      <c r="J23" s="41"/>
      <c r="K23" s="28"/>
      <c r="L23" s="21"/>
      <c r="M23" s="41"/>
      <c r="N23"/>
      <c r="O23"/>
    </row>
    <row r="24" spans="1:15" ht="12.75">
      <c r="A24" s="13"/>
      <c r="C24" s="40">
        <v>1550</v>
      </c>
      <c r="D24" s="21">
        <v>-23.9</v>
      </c>
      <c r="E24"/>
      <c r="G24" s="40"/>
      <c r="H24" s="21"/>
      <c r="J24" s="41"/>
      <c r="K24" s="28"/>
      <c r="L24" s="21"/>
      <c r="M24" s="41"/>
      <c r="N24"/>
      <c r="O24"/>
    </row>
    <row r="25" spans="1:15" ht="12.75">
      <c r="A25" s="13"/>
      <c r="C25" s="40"/>
      <c r="E25"/>
      <c r="G25" s="40"/>
      <c r="H25" s="21"/>
      <c r="J25" s="41"/>
      <c r="K25" s="28"/>
      <c r="L25" s="21"/>
      <c r="M25" s="41"/>
      <c r="N25"/>
      <c r="O25"/>
    </row>
    <row r="26" spans="1:15" ht="12.75">
      <c r="A26" s="13"/>
      <c r="C26" s="40"/>
      <c r="E26"/>
      <c r="G26" s="40"/>
      <c r="H26" s="21"/>
      <c r="J26" s="41"/>
      <c r="K26" s="18"/>
      <c r="L26" s="67"/>
      <c r="M26" s="41"/>
      <c r="N26" s="41"/>
      <c r="O26" s="41"/>
    </row>
    <row r="27" spans="1:15" ht="15.75">
      <c r="A27" s="26">
        <f>A19+1</f>
        <v>4</v>
      </c>
      <c r="B27" s="14" t="s">
        <v>2</v>
      </c>
      <c r="C27" s="14" t="s">
        <v>75</v>
      </c>
      <c r="D27" s="16" t="s">
        <v>95</v>
      </c>
      <c r="E27"/>
      <c r="F27" s="14" t="s">
        <v>26</v>
      </c>
      <c r="G27" s="14" t="s">
        <v>75</v>
      </c>
      <c r="H27" s="16" t="s">
        <v>95</v>
      </c>
      <c r="I27" s="15"/>
      <c r="J27" s="14"/>
      <c r="K27" s="14"/>
      <c r="L27" s="17"/>
      <c r="M27"/>
      <c r="N27"/>
      <c r="O27"/>
    </row>
    <row r="28" spans="1:15" s="15" customFormat="1" ht="15.75">
      <c r="A28" s="26"/>
      <c r="B28" s="18" t="s">
        <v>321</v>
      </c>
      <c r="C28" s="40">
        <v>0</v>
      </c>
      <c r="D28" s="21">
        <v>-60.7</v>
      </c>
      <c r="E28"/>
      <c r="F28" s="18" t="s">
        <v>322</v>
      </c>
      <c r="G28" s="40">
        <v>0</v>
      </c>
      <c r="H28" s="21">
        <v>-143.6</v>
      </c>
      <c r="I28"/>
      <c r="J28" s="30"/>
      <c r="K28" s="40"/>
      <c r="L28" s="21"/>
      <c r="M28" s="41"/>
      <c r="N28"/>
      <c r="O28"/>
    </row>
    <row r="29" spans="1:15" ht="12.75">
      <c r="A29" s="26"/>
      <c r="C29" s="40">
        <v>464</v>
      </c>
      <c r="D29" s="21">
        <v>-48.5</v>
      </c>
      <c r="E29"/>
      <c r="F29" s="4" t="s">
        <v>77</v>
      </c>
      <c r="G29" s="40">
        <v>454</v>
      </c>
      <c r="H29" s="21">
        <v>-126.2</v>
      </c>
      <c r="J29" s="18"/>
      <c r="K29" s="40"/>
      <c r="L29" s="21"/>
      <c r="M29" s="67"/>
      <c r="N29" s="41"/>
      <c r="O29"/>
    </row>
    <row r="30" spans="1:15" ht="12.75">
      <c r="A30" s="26"/>
      <c r="C30" s="40">
        <v>558</v>
      </c>
      <c r="D30" s="21">
        <v>-45.8</v>
      </c>
      <c r="E30"/>
      <c r="F30" s="4" t="s">
        <v>76</v>
      </c>
      <c r="G30" s="40">
        <v>742</v>
      </c>
      <c r="H30" s="21">
        <v>-113.8</v>
      </c>
      <c r="J30" s="18"/>
      <c r="K30" s="40"/>
      <c r="L30" s="21"/>
      <c r="M30" s="67"/>
      <c r="N30" s="41"/>
      <c r="O30"/>
    </row>
    <row r="31" spans="1:18" ht="12.75">
      <c r="A31" s="26"/>
      <c r="C31" s="40">
        <v>932</v>
      </c>
      <c r="D31" s="21">
        <v>-39.2</v>
      </c>
      <c r="E31"/>
      <c r="F31" s="4" t="s">
        <v>5</v>
      </c>
      <c r="G31" s="40">
        <v>1415</v>
      </c>
      <c r="H31" s="21">
        <v>-95.5</v>
      </c>
      <c r="J31" s="18"/>
      <c r="K31" s="40"/>
      <c r="L31" s="21"/>
      <c r="M31" s="67"/>
      <c r="N31" s="41"/>
      <c r="O31"/>
      <c r="P31"/>
      <c r="Q31"/>
      <c r="R31"/>
    </row>
    <row r="32" spans="1:18" ht="12.75">
      <c r="A32" s="26"/>
      <c r="C32" s="40">
        <v>1550</v>
      </c>
      <c r="D32" s="21">
        <v>-32</v>
      </c>
      <c r="E32"/>
      <c r="G32" s="40">
        <v>1550</v>
      </c>
      <c r="H32" s="21">
        <v>-97</v>
      </c>
      <c r="J32" s="18"/>
      <c r="K32" s="40"/>
      <c r="L32" s="21"/>
      <c r="M32" s="67"/>
      <c r="N32" s="41"/>
      <c r="O32"/>
      <c r="P32"/>
      <c r="Q32"/>
      <c r="R32"/>
    </row>
    <row r="33" spans="1:18" ht="12.75">
      <c r="A33" s="26"/>
      <c r="C33" s="40"/>
      <c r="E33"/>
      <c r="G33" s="40"/>
      <c r="H33" s="21"/>
      <c r="J33" s="18"/>
      <c r="K33" s="40"/>
      <c r="L33" s="21"/>
      <c r="M33" s="67"/>
      <c r="N33" s="41"/>
      <c r="O33"/>
      <c r="P33"/>
      <c r="Q33"/>
      <c r="R33"/>
    </row>
    <row r="34" spans="1:18" ht="12.75">
      <c r="A34" s="26"/>
      <c r="C34" s="40"/>
      <c r="E34"/>
      <c r="G34" s="40"/>
      <c r="H34" s="21"/>
      <c r="J34" s="18"/>
      <c r="M34" s="67"/>
      <c r="N34" s="41"/>
      <c r="O34"/>
      <c r="P34"/>
      <c r="Q34"/>
      <c r="R34"/>
    </row>
    <row r="35" spans="1:18" ht="15.75">
      <c r="A35" s="13">
        <f>A27+1</f>
        <v>5</v>
      </c>
      <c r="B35" s="14" t="s">
        <v>61</v>
      </c>
      <c r="C35" s="14" t="s">
        <v>75</v>
      </c>
      <c r="D35" s="16" t="s">
        <v>95</v>
      </c>
      <c r="E35"/>
      <c r="F35" s="14" t="s">
        <v>24</v>
      </c>
      <c r="G35" s="14" t="s">
        <v>75</v>
      </c>
      <c r="H35" s="16" t="s">
        <v>95</v>
      </c>
      <c r="I35" s="15"/>
      <c r="J35" s="14"/>
      <c r="K35" s="14"/>
      <c r="L35" s="17"/>
      <c r="M35"/>
      <c r="N35"/>
      <c r="O35"/>
      <c r="P35" s="14"/>
      <c r="Q35" s="14"/>
      <c r="R35" s="17"/>
    </row>
    <row r="36" spans="1:18" s="15" customFormat="1" ht="15.75">
      <c r="A36" s="13"/>
      <c r="B36" s="18" t="s">
        <v>323</v>
      </c>
      <c r="C36" s="40">
        <v>0</v>
      </c>
      <c r="D36" s="21">
        <v>-71.7</v>
      </c>
      <c r="E36"/>
      <c r="F36" s="18" t="s">
        <v>324</v>
      </c>
      <c r="G36" s="40">
        <v>0</v>
      </c>
      <c r="H36" s="21">
        <v>-169.1</v>
      </c>
      <c r="I36"/>
      <c r="J36" s="18"/>
      <c r="K36" s="40"/>
      <c r="L36" s="21"/>
      <c r="M36" s="67"/>
      <c r="N36"/>
      <c r="O36"/>
      <c r="P36" s="30"/>
      <c r="Q36" s="40"/>
      <c r="R36" s="40"/>
    </row>
    <row r="37" spans="1:18" ht="12.75">
      <c r="A37" s="13"/>
      <c r="B37" s="4" t="s">
        <v>77</v>
      </c>
      <c r="C37" s="40">
        <v>704</v>
      </c>
      <c r="D37" s="21">
        <v>-48</v>
      </c>
      <c r="E37"/>
      <c r="F37" s="4" t="s">
        <v>77</v>
      </c>
      <c r="G37" s="40">
        <v>336</v>
      </c>
      <c r="H37" s="21">
        <v>-156.5</v>
      </c>
      <c r="J37" s="18"/>
      <c r="K37" s="40"/>
      <c r="L37" s="21"/>
      <c r="N37" s="41"/>
      <c r="O37"/>
      <c r="P37"/>
      <c r="Q37" s="40"/>
      <c r="R37" s="40"/>
    </row>
    <row r="38" spans="1:18" ht="12.75">
      <c r="A38" s="13"/>
      <c r="C38" s="40">
        <v>1550</v>
      </c>
      <c r="D38" s="21">
        <v>-36.6</v>
      </c>
      <c r="E38"/>
      <c r="F38" s="4" t="s">
        <v>76</v>
      </c>
      <c r="G38" s="40">
        <v>954</v>
      </c>
      <c r="H38" s="21">
        <v>-131.8</v>
      </c>
      <c r="J38" s="18"/>
      <c r="K38" s="40"/>
      <c r="L38" s="21"/>
      <c r="N38" s="41"/>
      <c r="O38"/>
      <c r="P38"/>
      <c r="Q38"/>
      <c r="R38"/>
    </row>
    <row r="39" spans="1:18" ht="12.75">
      <c r="A39" s="13"/>
      <c r="C39" s="40"/>
      <c r="E39"/>
      <c r="F39" s="4" t="s">
        <v>78</v>
      </c>
      <c r="G39" s="40">
        <v>1031</v>
      </c>
      <c r="H39" s="21">
        <v>-128.2</v>
      </c>
      <c r="J39"/>
      <c r="K39" s="19"/>
      <c r="L39" s="25"/>
      <c r="N39" s="41"/>
      <c r="O39"/>
      <c r="P39"/>
      <c r="Q39"/>
      <c r="R39"/>
    </row>
    <row r="40" spans="1:18" ht="12.75">
      <c r="A40" s="13"/>
      <c r="C40" s="40"/>
      <c r="E40"/>
      <c r="F40" s="4" t="s">
        <v>5</v>
      </c>
      <c r="G40" s="40">
        <v>1617</v>
      </c>
      <c r="H40" s="21">
        <v>-93</v>
      </c>
      <c r="J40"/>
      <c r="K40" s="19"/>
      <c r="L40" s="25"/>
      <c r="N40" s="41"/>
      <c r="O40"/>
      <c r="P40"/>
      <c r="Q40"/>
      <c r="R40"/>
    </row>
    <row r="41" spans="1:18" ht="12.75">
      <c r="A41" s="13"/>
      <c r="C41" s="40"/>
      <c r="E41"/>
      <c r="G41" s="40"/>
      <c r="H41" s="21"/>
      <c r="J41"/>
      <c r="K41" s="19"/>
      <c r="L41" s="25"/>
      <c r="N41" s="41"/>
      <c r="O41"/>
      <c r="P41"/>
      <c r="Q41"/>
      <c r="R41"/>
    </row>
    <row r="42" spans="1:18" ht="12.75">
      <c r="A42" s="13"/>
      <c r="C42" s="40"/>
      <c r="E42"/>
      <c r="G42" s="40"/>
      <c r="H42" s="21"/>
      <c r="J42"/>
      <c r="K42"/>
      <c r="L42"/>
      <c r="N42" s="41"/>
      <c r="O42"/>
      <c r="P42"/>
      <c r="Q42"/>
      <c r="R42"/>
    </row>
    <row r="43" spans="1:18" ht="15.75">
      <c r="A43" s="26">
        <f>A35+1</f>
        <v>6</v>
      </c>
      <c r="B43" s="14" t="s">
        <v>31</v>
      </c>
      <c r="C43" s="14" t="s">
        <v>75</v>
      </c>
      <c r="D43" s="16" t="s">
        <v>95</v>
      </c>
      <c r="E43"/>
      <c r="I43" s="15"/>
      <c r="J43" s="14"/>
      <c r="K43" s="14"/>
      <c r="L43" s="17"/>
      <c r="M43"/>
      <c r="N43"/>
      <c r="O43"/>
      <c r="P43" s="14"/>
      <c r="Q43" s="14"/>
      <c r="R43" s="17"/>
    </row>
    <row r="44" spans="1:18" s="15" customFormat="1" ht="15.75">
      <c r="A44" s="26"/>
      <c r="B44" s="18" t="s">
        <v>325</v>
      </c>
      <c r="C44" s="40">
        <v>0</v>
      </c>
      <c r="D44" s="21">
        <v>-154.3</v>
      </c>
      <c r="E44"/>
      <c r="F44" s="4"/>
      <c r="G44" s="4"/>
      <c r="H44" s="4"/>
      <c r="I44"/>
      <c r="J44" s="30"/>
      <c r="K44" s="40"/>
      <c r="L44" s="21"/>
      <c r="M44" s="4"/>
      <c r="N44"/>
      <c r="O44"/>
      <c r="P44" s="4"/>
      <c r="Q44" s="4"/>
      <c r="R44" s="4"/>
    </row>
    <row r="45" spans="1:15" ht="12.75">
      <c r="A45" s="26"/>
      <c r="B45" s="4" t="s">
        <v>77</v>
      </c>
      <c r="C45" s="40">
        <v>371</v>
      </c>
      <c r="D45" s="21">
        <v>-139</v>
      </c>
      <c r="E45"/>
      <c r="J45" s="41"/>
      <c r="K45" s="40"/>
      <c r="L45" s="21"/>
      <c r="O45"/>
    </row>
    <row r="46" spans="1:15" ht="12.75">
      <c r="A46" s="26"/>
      <c r="B46" s="4" t="s">
        <v>76</v>
      </c>
      <c r="C46" s="40">
        <v>933</v>
      </c>
      <c r="D46" s="21">
        <v>-113.8</v>
      </c>
      <c r="E46"/>
      <c r="J46" s="41"/>
      <c r="K46" s="40"/>
      <c r="L46" s="21"/>
      <c r="O46"/>
    </row>
    <row r="47" spans="1:15" ht="12.75">
      <c r="A47" s="26"/>
      <c r="B47" s="4" t="s">
        <v>78</v>
      </c>
      <c r="C47" s="40">
        <v>1156</v>
      </c>
      <c r="D47" s="21">
        <v>-109.2</v>
      </c>
      <c r="E47"/>
      <c r="J47" s="18"/>
      <c r="K47" s="40"/>
      <c r="L47" s="21"/>
      <c r="O47"/>
    </row>
    <row r="48" spans="1:15" ht="12.75">
      <c r="A48" s="26"/>
      <c r="B48" s="4" t="s">
        <v>5</v>
      </c>
      <c r="C48" s="40">
        <v>1577</v>
      </c>
      <c r="D48" s="21">
        <v>-83.2</v>
      </c>
      <c r="E48"/>
      <c r="J48"/>
      <c r="K48" s="19"/>
      <c r="L48" s="25"/>
      <c r="O48"/>
    </row>
    <row r="49" spans="1:15" ht="12.75">
      <c r="A49" s="26"/>
      <c r="C49" s="40"/>
      <c r="J49"/>
      <c r="K49" s="19"/>
      <c r="L49" s="25"/>
      <c r="O49"/>
    </row>
    <row r="50" spans="1:15" ht="12.75">
      <c r="A50" s="26"/>
      <c r="C50" s="40"/>
      <c r="J50"/>
      <c r="K50"/>
      <c r="L50"/>
      <c r="O50"/>
    </row>
    <row r="51" spans="1:18" ht="12.75">
      <c r="A51" s="13">
        <f>A43+1</f>
        <v>7</v>
      </c>
      <c r="B51" s="14"/>
      <c r="C51" s="14"/>
      <c r="D51" s="16"/>
      <c r="I51" s="15"/>
      <c r="J51" s="14"/>
      <c r="K51" s="14"/>
      <c r="L51" s="17"/>
      <c r="M51"/>
      <c r="N51"/>
      <c r="O51"/>
      <c r="P51" s="14"/>
      <c r="Q51" s="14"/>
      <c r="R51" s="17"/>
    </row>
    <row r="52" spans="1:18" s="15" customFormat="1" ht="12.75">
      <c r="A52" s="13"/>
      <c r="B52" s="30"/>
      <c r="C52" s="40"/>
      <c r="D52" s="21"/>
      <c r="E52" s="14"/>
      <c r="F52" s="4"/>
      <c r="G52" s="4"/>
      <c r="H52" s="4"/>
      <c r="I52"/>
      <c r="J52" s="18"/>
      <c r="K52" s="40"/>
      <c r="L52" s="21"/>
      <c r="M52" s="4"/>
      <c r="N52" s="4"/>
      <c r="O52"/>
      <c r="P52"/>
      <c r="Q52"/>
      <c r="R52"/>
    </row>
    <row r="53" spans="1:18" ht="12.75">
      <c r="A53" s="13"/>
      <c r="B53" s="41"/>
      <c r="C53" s="40"/>
      <c r="J53" s="18"/>
      <c r="K53" s="40"/>
      <c r="L53" s="21"/>
      <c r="O53"/>
      <c r="P53"/>
      <c r="Q53"/>
      <c r="R53"/>
    </row>
    <row r="54" spans="1:15" ht="12.75">
      <c r="A54" s="13"/>
      <c r="B54" s="137"/>
      <c r="C54" s="40"/>
      <c r="J54" s="18"/>
      <c r="K54" s="40"/>
      <c r="L54" s="21"/>
      <c r="O54"/>
    </row>
    <row r="55" spans="1:18" ht="12.75">
      <c r="A55" s="13"/>
      <c r="B55" s="24"/>
      <c r="C55" s="40"/>
      <c r="K55" s="40"/>
      <c r="L55" s="21"/>
      <c r="M55"/>
      <c r="N55"/>
      <c r="O55"/>
      <c r="P55"/>
      <c r="Q55"/>
      <c r="R55"/>
    </row>
    <row r="56" spans="1:18" ht="12.75">
      <c r="A56" s="13"/>
      <c r="B56" s="18"/>
      <c r="C56" s="40"/>
      <c r="K56" s="40"/>
      <c r="L56" s="21"/>
      <c r="M56"/>
      <c r="N56"/>
      <c r="O56"/>
      <c r="P56"/>
      <c r="Q56"/>
      <c r="R56"/>
    </row>
    <row r="57" spans="1:15" ht="12.75">
      <c r="A57" s="13"/>
      <c r="C57" s="40"/>
      <c r="K57" s="40"/>
      <c r="L57" s="21"/>
      <c r="M57"/>
      <c r="N57"/>
      <c r="O57"/>
    </row>
    <row r="58" spans="1:15" ht="12.75">
      <c r="A58" s="13"/>
      <c r="C58" s="40"/>
      <c r="M58"/>
      <c r="N58"/>
      <c r="O58"/>
    </row>
    <row r="59" spans="1:18" ht="12.75">
      <c r="A59" s="26">
        <f>A51+1</f>
        <v>8</v>
      </c>
      <c r="B59" s="14"/>
      <c r="C59" s="14"/>
      <c r="D59" s="16"/>
      <c r="I59" s="15"/>
      <c r="J59" s="14"/>
      <c r="K59" s="14"/>
      <c r="L59" s="17"/>
      <c r="M59"/>
      <c r="N59"/>
      <c r="O59"/>
      <c r="P59" s="14"/>
      <c r="Q59" s="14"/>
      <c r="R59" s="17"/>
    </row>
    <row r="60" spans="1:18" s="15" customFormat="1" ht="12.75">
      <c r="A60" s="26"/>
      <c r="B60" s="18"/>
      <c r="C60" s="40"/>
      <c r="D60" s="21"/>
      <c r="E60" s="14"/>
      <c r="F60" s="4"/>
      <c r="G60" s="4"/>
      <c r="H60" s="4"/>
      <c r="I60"/>
      <c r="J60" s="30"/>
      <c r="K60" s="40"/>
      <c r="L60" s="21"/>
      <c r="M60" s="4"/>
      <c r="N60" s="4"/>
      <c r="O60"/>
      <c r="P60" s="4"/>
      <c r="Q60" s="4"/>
      <c r="R60" s="4"/>
    </row>
    <row r="61" spans="1:15" ht="12.75">
      <c r="A61" s="26"/>
      <c r="B61" s="24"/>
      <c r="C61" s="40"/>
      <c r="J61" s="41"/>
      <c r="K61" s="40"/>
      <c r="L61" s="21"/>
      <c r="N61"/>
      <c r="O61"/>
    </row>
    <row r="62" spans="1:15" ht="12.75">
      <c r="A62" s="26"/>
      <c r="B62" s="24"/>
      <c r="C62" s="40"/>
      <c r="J62"/>
      <c r="K62" s="19"/>
      <c r="L62" s="25"/>
      <c r="O62"/>
    </row>
    <row r="63" spans="1:15" ht="12.75">
      <c r="A63" s="26"/>
      <c r="B63" s="24"/>
      <c r="C63" s="40"/>
      <c r="K63" s="40"/>
      <c r="L63" s="21"/>
      <c r="M63"/>
      <c r="N63"/>
      <c r="O63"/>
    </row>
    <row r="64" spans="1:15" ht="12.75">
      <c r="A64" s="26"/>
      <c r="B64" s="24"/>
      <c r="C64" s="40"/>
      <c r="K64" s="40"/>
      <c r="L64" s="21"/>
      <c r="M64"/>
      <c r="N64"/>
      <c r="O64"/>
    </row>
    <row r="65" spans="1:15" ht="12.75">
      <c r="A65" s="26"/>
      <c r="C65" s="40"/>
      <c r="K65" s="40"/>
      <c r="L65" s="21"/>
      <c r="M65"/>
      <c r="N65"/>
      <c r="O65"/>
    </row>
    <row r="66" spans="1:15" ht="12.75">
      <c r="A66" s="26"/>
      <c r="C66" s="40"/>
      <c r="M66"/>
      <c r="N66"/>
      <c r="O66"/>
    </row>
    <row r="67" spans="1:18" ht="12.75">
      <c r="A67" s="13">
        <f>A59+1</f>
        <v>9</v>
      </c>
      <c r="B67" s="14"/>
      <c r="C67" s="14"/>
      <c r="D67" s="16"/>
      <c r="I67" s="15"/>
      <c r="J67" s="14"/>
      <c r="K67" s="14"/>
      <c r="L67" s="17"/>
      <c r="M67"/>
      <c r="N67"/>
      <c r="O67"/>
      <c r="P67" s="14"/>
      <c r="Q67" s="14"/>
      <c r="R67" s="17"/>
    </row>
    <row r="68" spans="1:18" s="15" customFormat="1" ht="12.75">
      <c r="A68" s="13"/>
      <c r="B68" s="18"/>
      <c r="C68" s="40"/>
      <c r="D68" s="21"/>
      <c r="E68" s="14"/>
      <c r="F68" s="18"/>
      <c r="G68" s="4"/>
      <c r="H68" s="21"/>
      <c r="I68"/>
      <c r="J68" s="30"/>
      <c r="K68" s="40"/>
      <c r="L68" s="21"/>
      <c r="M68" s="4"/>
      <c r="N68" s="4"/>
      <c r="O68"/>
      <c r="P68" s="4"/>
      <c r="Q68" s="4"/>
      <c r="R68" s="4"/>
    </row>
    <row r="69" spans="1:15" ht="12.75">
      <c r="A69" s="13"/>
      <c r="B69" s="24"/>
      <c r="C69" s="22"/>
      <c r="H69" s="21"/>
      <c r="J69" s="41"/>
      <c r="K69" s="40"/>
      <c r="L69" s="21"/>
      <c r="O69"/>
    </row>
    <row r="70" spans="1:15" ht="12.75">
      <c r="A70" s="13"/>
      <c r="B70" s="24"/>
      <c r="C70" s="22"/>
      <c r="H70" s="21"/>
      <c r="J70" s="41"/>
      <c r="K70" s="40"/>
      <c r="L70" s="21"/>
      <c r="O70"/>
    </row>
    <row r="71" spans="1:15" ht="12.75">
      <c r="A71" s="13"/>
      <c r="B71" s="24"/>
      <c r="C71" s="22"/>
      <c r="H71" s="21"/>
      <c r="J71" s="41"/>
      <c r="K71" s="40"/>
      <c r="L71" s="21"/>
      <c r="N71"/>
      <c r="O71"/>
    </row>
    <row r="72" spans="1:15" ht="12.75">
      <c r="A72" s="13"/>
      <c r="B72" s="24"/>
      <c r="C72" s="22"/>
      <c r="H72" s="21"/>
      <c r="J72" s="41"/>
      <c r="K72" s="40"/>
      <c r="L72" s="21"/>
      <c r="M72"/>
      <c r="N72"/>
      <c r="O72"/>
    </row>
    <row r="73" spans="1:15" ht="12.75">
      <c r="A73" s="13"/>
      <c r="C73" s="40"/>
      <c r="H73" s="21"/>
      <c r="J73" s="41"/>
      <c r="K73" s="40"/>
      <c r="L73" s="21"/>
      <c r="M73"/>
      <c r="N73"/>
      <c r="O73"/>
    </row>
    <row r="74" spans="1:15" ht="12.75">
      <c r="A74" s="13"/>
      <c r="C74" s="40"/>
      <c r="H74" s="21"/>
      <c r="M74"/>
      <c r="N74"/>
      <c r="O74"/>
    </row>
    <row r="75" spans="1:18" ht="12.75">
      <c r="A75" s="26">
        <f>A67+1</f>
        <v>10</v>
      </c>
      <c r="B75" s="14"/>
      <c r="C75" s="14"/>
      <c r="D75" s="16"/>
      <c r="F75" s="14"/>
      <c r="G75" s="14"/>
      <c r="H75" s="16"/>
      <c r="I75" s="15"/>
      <c r="J75" s="14"/>
      <c r="K75" s="14"/>
      <c r="L75" s="17"/>
      <c r="M75"/>
      <c r="N75"/>
      <c r="O75"/>
      <c r="P75" s="14"/>
      <c r="Q75" s="14"/>
      <c r="R75" s="17"/>
    </row>
    <row r="76" spans="1:18" s="15" customFormat="1" ht="12.75">
      <c r="A76" s="26"/>
      <c r="B76" s="30"/>
      <c r="C76" s="40"/>
      <c r="D76" s="21"/>
      <c r="E76" s="14"/>
      <c r="F76" s="18"/>
      <c r="G76" s="4"/>
      <c r="H76" s="21"/>
      <c r="I76"/>
      <c r="J76" s="30"/>
      <c r="K76" s="40"/>
      <c r="L76" s="21"/>
      <c r="M76" s="4"/>
      <c r="N76" s="4"/>
      <c r="O76"/>
      <c r="P76" s="4"/>
      <c r="Q76" s="4"/>
      <c r="R76" s="4"/>
    </row>
    <row r="77" spans="1:15" ht="12.75">
      <c r="A77" s="26"/>
      <c r="B77" s="24"/>
      <c r="C77" s="40"/>
      <c r="H77" s="21"/>
      <c r="J77" s="41"/>
      <c r="K77" s="40"/>
      <c r="L77" s="21"/>
      <c r="O77"/>
    </row>
    <row r="78" spans="1:15" ht="12.75">
      <c r="A78" s="26"/>
      <c r="B78" s="24"/>
      <c r="C78" s="40"/>
      <c r="H78" s="21"/>
      <c r="J78" s="138"/>
      <c r="K78" s="40"/>
      <c r="L78" s="21"/>
      <c r="O78"/>
    </row>
    <row r="79" spans="1:18" ht="12.75">
      <c r="A79" s="26"/>
      <c r="B79" s="24"/>
      <c r="C79" s="40"/>
      <c r="H79" s="21"/>
      <c r="J79" s="138"/>
      <c r="K79" s="40"/>
      <c r="L79" s="21"/>
      <c r="O79"/>
      <c r="P79"/>
      <c r="Q79"/>
      <c r="R79"/>
    </row>
    <row r="80" spans="1:18" ht="12.75">
      <c r="A80" s="26"/>
      <c r="B80" s="24"/>
      <c r="C80" s="40"/>
      <c r="H80" s="21"/>
      <c r="J80" s="138"/>
      <c r="K80" s="40"/>
      <c r="L80" s="21"/>
      <c r="M80"/>
      <c r="N80"/>
      <c r="O80"/>
      <c r="P80"/>
      <c r="Q80"/>
      <c r="R80"/>
    </row>
    <row r="81" spans="1:18" ht="12.75">
      <c r="A81" s="26"/>
      <c r="C81" s="40"/>
      <c r="H81" s="21"/>
      <c r="J81" s="138"/>
      <c r="K81" s="40"/>
      <c r="L81" s="21"/>
      <c r="M81"/>
      <c r="N81"/>
      <c r="O81"/>
      <c r="P81"/>
      <c r="Q81"/>
      <c r="R81"/>
    </row>
    <row r="82" spans="1:18" ht="12.75">
      <c r="A82" s="26"/>
      <c r="C82" s="40"/>
      <c r="H82" s="21"/>
      <c r="J82" s="138"/>
      <c r="K82" s="41"/>
      <c r="L82" s="67"/>
      <c r="M82"/>
      <c r="N82"/>
      <c r="O82"/>
      <c r="P82"/>
      <c r="Q82"/>
      <c r="R82"/>
    </row>
    <row r="83" spans="1:18" ht="12.75">
      <c r="A83" s="13">
        <f>A75+1</f>
        <v>11</v>
      </c>
      <c r="B83" s="14"/>
      <c r="C83" s="14"/>
      <c r="D83" s="16"/>
      <c r="F83" s="14"/>
      <c r="G83" s="14"/>
      <c r="H83" s="16"/>
      <c r="I83" s="15"/>
      <c r="J83" s="14"/>
      <c r="K83" s="14"/>
      <c r="L83" s="17"/>
      <c r="M83"/>
      <c r="N83"/>
      <c r="O83"/>
      <c r="P83" s="14"/>
      <c r="Q83" s="14"/>
      <c r="R83" s="17"/>
    </row>
    <row r="84" spans="1:18" s="15" customFormat="1" ht="12.75">
      <c r="A84" s="13"/>
      <c r="B84" s="30"/>
      <c r="C84" s="40"/>
      <c r="D84" s="21"/>
      <c r="E84" s="14"/>
      <c r="F84" s="18"/>
      <c r="G84" s="4"/>
      <c r="H84" s="21"/>
      <c r="I84"/>
      <c r="J84" s="30"/>
      <c r="K84" s="40"/>
      <c r="L84" s="21"/>
      <c r="M84" s="4"/>
      <c r="N84" s="4"/>
      <c r="O84"/>
      <c r="P84"/>
      <c r="Q84"/>
      <c r="R84"/>
    </row>
    <row r="85" spans="1:18" ht="12.75">
      <c r="A85" s="13"/>
      <c r="B85" s="41"/>
      <c r="C85" s="40"/>
      <c r="H85" s="21"/>
      <c r="J85" s="41"/>
      <c r="K85" s="40"/>
      <c r="L85" s="21"/>
      <c r="N85"/>
      <c r="O85"/>
      <c r="P85"/>
      <c r="Q85"/>
      <c r="R85"/>
    </row>
    <row r="86" spans="1:18" ht="12.75">
      <c r="A86" s="13"/>
      <c r="B86" s="138"/>
      <c r="C86" s="40"/>
      <c r="H86" s="21"/>
      <c r="J86" s="138"/>
      <c r="K86" s="40"/>
      <c r="L86" s="21"/>
      <c r="O86"/>
      <c r="P86"/>
      <c r="Q86"/>
      <c r="R86"/>
    </row>
    <row r="87" spans="1:18" ht="12.75">
      <c r="A87" s="13"/>
      <c r="C87" s="40"/>
      <c r="H87" s="21"/>
      <c r="J87"/>
      <c r="K87" s="19"/>
      <c r="L87" s="25"/>
      <c r="M87"/>
      <c r="N87"/>
      <c r="O87"/>
      <c r="P87"/>
      <c r="Q87"/>
      <c r="R87"/>
    </row>
    <row r="88" spans="1:18" ht="12.75">
      <c r="A88" s="13"/>
      <c r="C88" s="40"/>
      <c r="H88" s="21"/>
      <c r="J88"/>
      <c r="K88" s="19"/>
      <c r="L88" s="25"/>
      <c r="M88"/>
      <c r="N88"/>
      <c r="O88"/>
      <c r="P88"/>
      <c r="Q88"/>
      <c r="R88"/>
    </row>
    <row r="89" spans="1:18" ht="12.75">
      <c r="A89" s="13"/>
      <c r="C89" s="40"/>
      <c r="H89" s="21"/>
      <c r="J89"/>
      <c r="K89" s="19"/>
      <c r="L89" s="25"/>
      <c r="M89"/>
      <c r="N89"/>
      <c r="O89"/>
      <c r="P89"/>
      <c r="Q89"/>
      <c r="R89"/>
    </row>
    <row r="90" spans="1:18" ht="12.75">
      <c r="A90" s="13"/>
      <c r="C90" s="40"/>
      <c r="J90"/>
      <c r="K90"/>
      <c r="L90"/>
      <c r="M90"/>
      <c r="N90"/>
      <c r="O90"/>
      <c r="P90"/>
      <c r="Q90"/>
      <c r="R90"/>
    </row>
    <row r="91" spans="1:18" ht="12.75">
      <c r="A91" s="26">
        <f>A83+1</f>
        <v>12</v>
      </c>
      <c r="J91" s="14"/>
      <c r="K91" s="14"/>
      <c r="L91" s="17"/>
      <c r="M91"/>
      <c r="N91"/>
      <c r="O91"/>
      <c r="P91" s="14"/>
      <c r="Q91" s="14"/>
      <c r="R91" s="17"/>
    </row>
    <row r="92" spans="1:18" ht="12.75">
      <c r="A92" s="26"/>
      <c r="J92" s="18"/>
      <c r="K92" s="40"/>
      <c r="L92" s="40"/>
      <c r="O92"/>
      <c r="P92"/>
      <c r="Q92"/>
      <c r="R92"/>
    </row>
    <row r="93" spans="1:18" ht="12.75">
      <c r="A93" s="26"/>
      <c r="J93" s="18"/>
      <c r="K93" s="40"/>
      <c r="L93" s="40"/>
      <c r="O93"/>
      <c r="P93"/>
      <c r="Q93"/>
      <c r="R93"/>
    </row>
    <row r="94" spans="1:18" ht="12.75">
      <c r="A94" s="26"/>
      <c r="J94" s="18"/>
      <c r="O94"/>
      <c r="P94"/>
      <c r="Q94"/>
      <c r="R94"/>
    </row>
    <row r="95" spans="1:15" ht="12.75">
      <c r="A95" s="26"/>
      <c r="J95" s="18"/>
      <c r="N95"/>
      <c r="O95"/>
    </row>
    <row r="96" spans="1:15" ht="12.75">
      <c r="A96" s="26"/>
      <c r="J96" s="18"/>
      <c r="O96"/>
    </row>
    <row r="97" spans="1:12" ht="12.75">
      <c r="A97" s="26"/>
      <c r="J97"/>
      <c r="K97"/>
      <c r="L97"/>
    </row>
    <row r="98" spans="1:12" ht="12.75">
      <c r="A98" s="26"/>
      <c r="J98"/>
      <c r="K98"/>
      <c r="L98"/>
    </row>
    <row r="99" spans="1:15" ht="12.75">
      <c r="A99" s="13">
        <f>A91+1</f>
        <v>13</v>
      </c>
      <c r="J99" s="14"/>
      <c r="K99" s="14"/>
      <c r="L99" s="17"/>
      <c r="M99"/>
      <c r="N99"/>
      <c r="O99"/>
    </row>
    <row r="100" spans="1:13" ht="12.75">
      <c r="A100" s="13"/>
      <c r="J100" s="30"/>
      <c r="K100" s="40"/>
      <c r="L100" s="40"/>
      <c r="M100" s="41"/>
    </row>
    <row r="101" spans="1:13" ht="12.75">
      <c r="A101" s="13"/>
      <c r="J101" s="18"/>
      <c r="K101" s="40"/>
      <c r="L101" s="40"/>
      <c r="M101" s="41"/>
    </row>
    <row r="102" spans="1:12" ht="12.75">
      <c r="A102" s="13"/>
      <c r="B102" s="18"/>
      <c r="C102" s="40"/>
      <c r="J102" s="18"/>
      <c r="L102" s="67"/>
    </row>
    <row r="103" spans="1:10" ht="12.75">
      <c r="A103" s="13"/>
      <c r="B103" s="18"/>
      <c r="C103" s="40"/>
      <c r="J103" s="18"/>
    </row>
    <row r="104" spans="1:10" ht="12.75">
      <c r="A104" s="13"/>
      <c r="B104" s="18"/>
      <c r="C104" s="40"/>
      <c r="J104" s="18"/>
    </row>
    <row r="105" spans="1:12" ht="12.75">
      <c r="A105" s="13"/>
      <c r="C105" s="40"/>
      <c r="J105"/>
      <c r="K105"/>
      <c r="L105"/>
    </row>
    <row r="106" spans="1:12" ht="12.75">
      <c r="A106" s="13"/>
      <c r="D106" s="4"/>
      <c r="J106"/>
      <c r="K106"/>
      <c r="L106"/>
    </row>
    <row r="107" spans="1:15" ht="12.75">
      <c r="A107" s="26">
        <f>A99+1</f>
        <v>14</v>
      </c>
      <c r="J107" s="14"/>
      <c r="K107" s="14"/>
      <c r="L107" s="17"/>
      <c r="M107"/>
      <c r="N107"/>
      <c r="O107"/>
    </row>
    <row r="108" spans="1:13" ht="12.75">
      <c r="A108" s="26"/>
      <c r="J108" s="18"/>
      <c r="K108" s="40"/>
      <c r="L108" s="40"/>
      <c r="M108" s="41"/>
    </row>
    <row r="109" spans="1:13" ht="12.75">
      <c r="A109" s="26"/>
      <c r="J109"/>
      <c r="K109" s="40"/>
      <c r="L109" s="40"/>
      <c r="M109" s="41"/>
    </row>
    <row r="110" spans="1:13" ht="12.75">
      <c r="A110" s="26"/>
      <c r="B110" s="18"/>
      <c r="C110" s="40"/>
      <c r="J110" s="18"/>
      <c r="K110" s="67"/>
      <c r="M110" s="41"/>
    </row>
    <row r="111" spans="1:13" ht="12.75">
      <c r="A111" s="26"/>
      <c r="B111" s="18"/>
      <c r="C111" s="40"/>
      <c r="J111" s="18"/>
      <c r="M111" s="41"/>
    </row>
    <row r="112" spans="1:13" ht="12.75">
      <c r="A112" s="26"/>
      <c r="C112" s="40"/>
      <c r="J112"/>
      <c r="K112"/>
      <c r="L112"/>
      <c r="M112" s="41"/>
    </row>
    <row r="113" spans="1:13" ht="12.75">
      <c r="A113" s="26"/>
      <c r="C113" s="40"/>
      <c r="J113"/>
      <c r="K113"/>
      <c r="L113"/>
      <c r="M113" s="41"/>
    </row>
    <row r="114" spans="1:13" ht="12.75">
      <c r="A114" s="26"/>
      <c r="D114" s="4"/>
      <c r="J114"/>
      <c r="K114"/>
      <c r="L114"/>
      <c r="M114" s="41"/>
    </row>
    <row r="115" spans="1:15" ht="12.75">
      <c r="A115" s="13">
        <f>A107+1</f>
        <v>15</v>
      </c>
      <c r="M115"/>
      <c r="N115"/>
      <c r="O115"/>
    </row>
    <row r="116" spans="1:13" ht="12.75">
      <c r="A116" s="13"/>
      <c r="M116" s="41"/>
    </row>
    <row r="117" ht="12.75">
      <c r="A117" s="13"/>
    </row>
    <row r="118" spans="1:3" ht="12.75">
      <c r="A118" s="13"/>
      <c r="B118" s="41"/>
      <c r="C118" s="40"/>
    </row>
    <row r="119" spans="1:15" ht="12.75">
      <c r="A119" s="13"/>
      <c r="B119" s="41"/>
      <c r="C119" s="40"/>
      <c r="J119" s="41"/>
      <c r="K119" s="41"/>
      <c r="L119" s="67"/>
      <c r="M119"/>
      <c r="N119"/>
      <c r="O119"/>
    </row>
    <row r="120" spans="1:15" ht="12.75">
      <c r="A120" s="13"/>
      <c r="B120" s="41"/>
      <c r="C120" s="40"/>
      <c r="J120" s="41"/>
      <c r="K120" s="41"/>
      <c r="L120" s="67"/>
      <c r="M120"/>
      <c r="N120"/>
      <c r="O120"/>
    </row>
    <row r="121" spans="1:15" ht="12.75">
      <c r="A121" s="13"/>
      <c r="C121" s="40"/>
      <c r="J121"/>
      <c r="K121"/>
      <c r="L121"/>
      <c r="M121"/>
      <c r="N121"/>
      <c r="O121"/>
    </row>
    <row r="122" spans="1:15" ht="12.75">
      <c r="A122" s="13"/>
      <c r="J122"/>
      <c r="K122"/>
      <c r="L122"/>
      <c r="M122"/>
      <c r="N122"/>
      <c r="O122"/>
    </row>
    <row r="123" spans="1:15" ht="12.75">
      <c r="A123" s="26">
        <f>A115+1</f>
        <v>16</v>
      </c>
      <c r="J123" s="14"/>
      <c r="K123" s="14"/>
      <c r="L123" s="17"/>
      <c r="M123"/>
      <c r="N123"/>
      <c r="O123"/>
    </row>
    <row r="124" spans="1:15" ht="12.75">
      <c r="A124" s="26"/>
      <c r="J124" s="18"/>
      <c r="K124" s="40"/>
      <c r="L124" s="40"/>
      <c r="M124"/>
      <c r="N124"/>
      <c r="O124"/>
    </row>
    <row r="125" spans="1:15" ht="12.75">
      <c r="A125" s="26"/>
      <c r="J125" s="41"/>
      <c r="K125" s="40"/>
      <c r="L125" s="40"/>
      <c r="M125"/>
      <c r="N125"/>
      <c r="O125"/>
    </row>
    <row r="126" spans="1:15" ht="12.75">
      <c r="A126" s="26"/>
      <c r="J126" s="41"/>
      <c r="K126" s="40"/>
      <c r="L126" s="40"/>
      <c r="M126"/>
      <c r="N126"/>
      <c r="O126"/>
    </row>
    <row r="127" spans="1:15" ht="12.75">
      <c r="A127" s="26"/>
      <c r="J127" s="41"/>
      <c r="K127" s="40"/>
      <c r="L127" s="40"/>
      <c r="M127"/>
      <c r="N127"/>
      <c r="O127"/>
    </row>
    <row r="128" spans="1:15" ht="12.75">
      <c r="A128" s="26"/>
      <c r="M128"/>
      <c r="N128"/>
      <c r="O128"/>
    </row>
    <row r="129" spans="1:15" ht="12.75">
      <c r="A129" s="26"/>
      <c r="M129"/>
      <c r="N129"/>
      <c r="O129"/>
    </row>
    <row r="130" spans="1:15" ht="12.75">
      <c r="A130" s="26"/>
      <c r="J130"/>
      <c r="K130"/>
      <c r="L130"/>
      <c r="M130"/>
      <c r="N130"/>
      <c r="O130"/>
    </row>
    <row r="131" spans="1:15" ht="12.75">
      <c r="A131" s="13">
        <f>A123+1</f>
        <v>17</v>
      </c>
      <c r="J131" s="14"/>
      <c r="K131" s="14"/>
      <c r="L131" s="17"/>
      <c r="M131"/>
      <c r="N131"/>
      <c r="O131"/>
    </row>
    <row r="132" spans="1:15" ht="12.75">
      <c r="A132" s="13"/>
      <c r="J132" s="30"/>
      <c r="K132" s="40"/>
      <c r="L132" s="40"/>
      <c r="M132"/>
      <c r="N132"/>
      <c r="O132"/>
    </row>
    <row r="133" spans="1:15" ht="12.75">
      <c r="A133" s="13"/>
      <c r="J133" s="41"/>
      <c r="K133" s="40"/>
      <c r="L133" s="40"/>
      <c r="M133"/>
      <c r="N133"/>
      <c r="O133"/>
    </row>
    <row r="134" spans="1:15" ht="12.75">
      <c r="A134" s="13"/>
      <c r="J134"/>
      <c r="K134"/>
      <c r="L134"/>
      <c r="M134"/>
      <c r="N134"/>
      <c r="O134"/>
    </row>
    <row r="135" ht="12.75">
      <c r="A135" s="13"/>
    </row>
    <row r="136" ht="12.75">
      <c r="A136" s="13"/>
    </row>
    <row r="137" ht="12.75">
      <c r="A137" s="13"/>
    </row>
    <row r="138" ht="12.75">
      <c r="A138" s="13"/>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5" ht="12.75">
      <c r="A154" s="13"/>
      <c r="B154" s="46"/>
      <c r="C154" s="46"/>
      <c r="D154" s="46"/>
      <c r="E154" s="46"/>
    </row>
    <row r="155" spans="1:4" ht="15.75">
      <c r="A155" s="26">
        <v>1</v>
      </c>
      <c r="B155" s="14" t="s">
        <v>2</v>
      </c>
      <c r="C155" s="14" t="s">
        <v>75</v>
      </c>
      <c r="D155" s="16" t="s">
        <v>95</v>
      </c>
    </row>
    <row r="156" spans="1:4" ht="15.75">
      <c r="A156" s="26"/>
      <c r="B156" s="30" t="s">
        <v>321</v>
      </c>
      <c r="C156" s="40">
        <v>0</v>
      </c>
      <c r="D156" s="21">
        <v>-60.7</v>
      </c>
    </row>
    <row r="157" spans="1:4" ht="12.75">
      <c r="A157" s="26"/>
      <c r="C157" s="40">
        <v>464</v>
      </c>
      <c r="D157" s="21">
        <v>-48.5</v>
      </c>
    </row>
    <row r="158" spans="1:4" ht="12.75">
      <c r="A158" s="26"/>
      <c r="B158" s="41"/>
      <c r="C158" s="40">
        <v>558</v>
      </c>
      <c r="D158" s="21">
        <v>-45.8</v>
      </c>
    </row>
    <row r="159" spans="1:4" ht="12.75">
      <c r="A159" s="26"/>
      <c r="C159" s="40">
        <v>932</v>
      </c>
      <c r="D159" s="21">
        <v>-39.2</v>
      </c>
    </row>
    <row r="160" spans="1:4" ht="12.75">
      <c r="A160" s="26"/>
      <c r="C160" s="40">
        <v>1550</v>
      </c>
      <c r="D160" s="21">
        <v>-32</v>
      </c>
    </row>
    <row r="161" spans="1:3" ht="12.75">
      <c r="A161" s="26"/>
      <c r="C161" s="40"/>
    </row>
    <row r="162" ht="12.75">
      <c r="A162" s="26"/>
    </row>
    <row r="163" spans="1:4" ht="15.75">
      <c r="A163" s="13">
        <f>A155+1</f>
        <v>2</v>
      </c>
      <c r="B163" s="14" t="s">
        <v>7</v>
      </c>
      <c r="C163" s="14" t="s">
        <v>75</v>
      </c>
      <c r="D163" s="16" t="s">
        <v>95</v>
      </c>
    </row>
    <row r="164" spans="1:4" ht="15.75">
      <c r="A164" s="13"/>
      <c r="B164" s="30" t="s">
        <v>320</v>
      </c>
      <c r="C164" s="40">
        <v>0</v>
      </c>
      <c r="D164" s="21">
        <v>-63.3</v>
      </c>
    </row>
    <row r="165" spans="1:4" ht="12.75">
      <c r="A165" s="13"/>
      <c r="B165" s="4" t="s">
        <v>5</v>
      </c>
      <c r="C165" s="40">
        <v>755</v>
      </c>
      <c r="D165" s="21">
        <v>-39.6</v>
      </c>
    </row>
    <row r="166" spans="1:4" ht="12.75">
      <c r="A166" s="13"/>
      <c r="B166" s="4" t="s">
        <v>77</v>
      </c>
      <c r="C166" s="40">
        <v>1556</v>
      </c>
      <c r="D166" s="21">
        <v>-44.1</v>
      </c>
    </row>
    <row r="167" spans="1:3" ht="12.75">
      <c r="A167" s="13"/>
      <c r="C167" s="40"/>
    </row>
    <row r="168" spans="1:3" ht="12.75">
      <c r="A168" s="13"/>
      <c r="C168" s="40"/>
    </row>
    <row r="169" spans="1:3" ht="12.75">
      <c r="A169" s="13"/>
      <c r="C169" s="40"/>
    </row>
    <row r="170" ht="12.75">
      <c r="A170" s="13"/>
    </row>
    <row r="171" spans="1:4" ht="15.75">
      <c r="A171" s="26">
        <f>A163+1</f>
        <v>3</v>
      </c>
      <c r="B171" s="14" t="s">
        <v>16</v>
      </c>
      <c r="C171" s="14" t="s">
        <v>75</v>
      </c>
      <c r="D171" s="16" t="s">
        <v>95</v>
      </c>
    </row>
    <row r="172" spans="1:4" ht="15.75">
      <c r="A172" s="26"/>
      <c r="B172" s="30" t="s">
        <v>316</v>
      </c>
      <c r="C172" s="40">
        <v>0</v>
      </c>
      <c r="D172" s="21">
        <v>-26.5</v>
      </c>
    </row>
    <row r="173" spans="1:4" ht="12.75">
      <c r="A173" s="26"/>
      <c r="B173" s="40" t="s">
        <v>76</v>
      </c>
      <c r="C173" s="40">
        <v>860</v>
      </c>
      <c r="D173" s="21">
        <v>-17.1</v>
      </c>
    </row>
    <row r="174" spans="1:4" ht="12.75">
      <c r="A174" s="26"/>
      <c r="B174" s="40" t="s">
        <v>5</v>
      </c>
      <c r="C174" s="40">
        <v>1366</v>
      </c>
      <c r="D174" s="21">
        <v>-12</v>
      </c>
    </row>
    <row r="175" spans="1:3" ht="12.75">
      <c r="A175" s="26"/>
      <c r="C175" s="40"/>
    </row>
    <row r="176" spans="1:3" ht="12.75">
      <c r="A176" s="26"/>
      <c r="C176" s="40"/>
    </row>
    <row r="177" spans="1:3" ht="12.75">
      <c r="A177" s="26"/>
      <c r="C177" s="40"/>
    </row>
    <row r="178" ht="12.75">
      <c r="A178" s="26"/>
    </row>
    <row r="179" spans="1:4" ht="15.75">
      <c r="A179" s="13">
        <f>A171+1</f>
        <v>4</v>
      </c>
      <c r="B179" s="14" t="s">
        <v>19</v>
      </c>
      <c r="C179" s="14" t="s">
        <v>75</v>
      </c>
      <c r="D179" s="16" t="s">
        <v>95</v>
      </c>
    </row>
    <row r="180" spans="1:4" ht="15.75">
      <c r="A180" s="13"/>
      <c r="B180" s="14" t="s">
        <v>326</v>
      </c>
      <c r="C180" s="22">
        <v>0</v>
      </c>
      <c r="D180" s="23">
        <v>-3.1</v>
      </c>
    </row>
    <row r="181" spans="1:4" ht="12.75">
      <c r="A181" s="13"/>
      <c r="C181" s="40">
        <v>1550</v>
      </c>
      <c r="D181" s="21">
        <v>-8.6</v>
      </c>
    </row>
    <row r="182" spans="1:3" ht="12.75">
      <c r="A182" s="13"/>
      <c r="C182" s="40"/>
    </row>
    <row r="183" spans="1:3" ht="12.75">
      <c r="A183" s="13"/>
      <c r="B183" s="41"/>
      <c r="C183" s="40"/>
    </row>
    <row r="184" spans="1:3" ht="12.75">
      <c r="A184" s="13"/>
      <c r="B184" s="41"/>
      <c r="C184" s="28"/>
    </row>
    <row r="185" spans="1:3" ht="12.75">
      <c r="A185" s="13"/>
      <c r="B185" s="41"/>
      <c r="C185" s="28"/>
    </row>
    <row r="186" spans="1:4" ht="12.75">
      <c r="A186" s="13"/>
      <c r="B186" s="41"/>
      <c r="C186" s="18"/>
      <c r="D186" s="67"/>
    </row>
    <row r="187" spans="1:4" ht="15.75">
      <c r="A187" s="26">
        <f>A179+1</f>
        <v>5</v>
      </c>
      <c r="B187" s="14" t="s">
        <v>21</v>
      </c>
      <c r="C187" s="14" t="s">
        <v>75</v>
      </c>
      <c r="D187" s="16" t="s">
        <v>95</v>
      </c>
    </row>
    <row r="188" spans="1:4" ht="15.75">
      <c r="A188" s="26"/>
      <c r="B188" s="30" t="s">
        <v>317</v>
      </c>
      <c r="C188" s="40">
        <v>0</v>
      </c>
      <c r="D188" s="23">
        <v>-38.7</v>
      </c>
    </row>
    <row r="189" spans="1:4" ht="12.75">
      <c r="A189" s="26"/>
      <c r="B189" s="41" t="s">
        <v>76</v>
      </c>
      <c r="C189" s="40">
        <v>530</v>
      </c>
      <c r="D189" s="21">
        <v>-20.8</v>
      </c>
    </row>
    <row r="190" spans="1:4" ht="12.75">
      <c r="A190" s="26"/>
      <c r="B190" s="137" t="s">
        <v>5</v>
      </c>
      <c r="C190" s="40">
        <v>627</v>
      </c>
      <c r="D190" s="21">
        <v>-18.6</v>
      </c>
    </row>
    <row r="191" spans="1:4" ht="12.75">
      <c r="A191" s="26"/>
      <c r="B191" s="24" t="s">
        <v>78</v>
      </c>
      <c r="C191" s="40">
        <v>630</v>
      </c>
      <c r="D191" s="21">
        <v>-18.5</v>
      </c>
    </row>
    <row r="192" spans="1:4" ht="12.75">
      <c r="A192" s="26"/>
      <c r="B192" s="18"/>
      <c r="C192" s="40">
        <v>1460</v>
      </c>
      <c r="D192" s="21">
        <v>0</v>
      </c>
    </row>
    <row r="193" spans="1:3" ht="12.75">
      <c r="A193" s="26"/>
      <c r="B193" s="18"/>
      <c r="C193" s="40"/>
    </row>
    <row r="194" spans="1:4" ht="12.75">
      <c r="A194" s="26"/>
      <c r="B194" s="18"/>
      <c r="D194" s="4"/>
    </row>
    <row r="195" spans="1:4" ht="15.75">
      <c r="A195" s="13">
        <f>A187+1</f>
        <v>6</v>
      </c>
      <c r="B195" s="14" t="s">
        <v>24</v>
      </c>
      <c r="C195" s="14" t="s">
        <v>75</v>
      </c>
      <c r="D195" s="16" t="s">
        <v>95</v>
      </c>
    </row>
    <row r="196" spans="1:4" ht="15.75">
      <c r="A196" s="13"/>
      <c r="B196" s="18" t="s">
        <v>324</v>
      </c>
      <c r="C196" s="40">
        <v>0</v>
      </c>
      <c r="D196" s="21">
        <v>-169.1</v>
      </c>
    </row>
    <row r="197" spans="1:4" ht="12.75">
      <c r="A197" s="13"/>
      <c r="B197" s="41" t="s">
        <v>77</v>
      </c>
      <c r="C197" s="40">
        <v>336</v>
      </c>
      <c r="D197" s="21">
        <v>-156.5</v>
      </c>
    </row>
    <row r="198" spans="1:4" ht="12.75">
      <c r="A198" s="13"/>
      <c r="B198" s="137" t="s">
        <v>76</v>
      </c>
      <c r="C198" s="40">
        <v>954</v>
      </c>
      <c r="D198" s="21">
        <v>-131.8</v>
      </c>
    </row>
    <row r="199" spans="1:4" ht="12.75">
      <c r="A199" s="13"/>
      <c r="B199" s="24" t="s">
        <v>78</v>
      </c>
      <c r="C199" s="40">
        <v>1031</v>
      </c>
      <c r="D199" s="21">
        <v>-128.2</v>
      </c>
    </row>
    <row r="200" spans="1:4" ht="12.75">
      <c r="A200" s="13"/>
      <c r="B200" s="18" t="s">
        <v>5</v>
      </c>
      <c r="C200" s="40">
        <v>1617</v>
      </c>
      <c r="D200" s="21">
        <v>-93</v>
      </c>
    </row>
    <row r="201" spans="1:3" ht="12.75">
      <c r="A201" s="13"/>
      <c r="C201" s="40"/>
    </row>
    <row r="202" spans="1:4" ht="12.75">
      <c r="A202" s="13"/>
      <c r="D202" s="4"/>
    </row>
    <row r="203" spans="1:4" ht="15.75">
      <c r="A203" s="26">
        <f>A195+1</f>
        <v>7</v>
      </c>
      <c r="B203" s="14" t="s">
        <v>26</v>
      </c>
      <c r="C203" s="14" t="s">
        <v>75</v>
      </c>
      <c r="D203" s="16" t="s">
        <v>95</v>
      </c>
    </row>
    <row r="204" spans="1:4" ht="15.75">
      <c r="A204" s="26"/>
      <c r="B204" s="30" t="s">
        <v>322</v>
      </c>
      <c r="C204" s="40">
        <v>0</v>
      </c>
      <c r="D204" s="21">
        <v>-143.6</v>
      </c>
    </row>
    <row r="205" spans="1:4" ht="12.75">
      <c r="A205" s="26"/>
      <c r="B205" s="41" t="s">
        <v>77</v>
      </c>
      <c r="C205" s="40">
        <v>454</v>
      </c>
      <c r="D205" s="21">
        <v>-126.2</v>
      </c>
    </row>
    <row r="206" spans="1:4" ht="12.75">
      <c r="A206" s="26"/>
      <c r="B206" s="137" t="s">
        <v>76</v>
      </c>
      <c r="C206" s="40">
        <v>742</v>
      </c>
      <c r="D206" s="21">
        <v>-113.8</v>
      </c>
    </row>
    <row r="207" spans="1:4" ht="12.75">
      <c r="A207" s="26"/>
      <c r="B207" s="24" t="s">
        <v>5</v>
      </c>
      <c r="C207" s="40">
        <v>1415</v>
      </c>
      <c r="D207" s="21">
        <v>-95.5</v>
      </c>
    </row>
    <row r="208" spans="1:4" ht="12.75">
      <c r="A208" s="26"/>
      <c r="B208" s="18"/>
      <c r="C208" s="40">
        <v>1550</v>
      </c>
      <c r="D208" s="21">
        <v>-97</v>
      </c>
    </row>
    <row r="209" spans="1:3" ht="12.75">
      <c r="A209" s="26"/>
      <c r="C209" s="40"/>
    </row>
    <row r="210" spans="1:4" ht="12.75">
      <c r="A210" s="26"/>
      <c r="D210" s="4"/>
    </row>
    <row r="211" spans="1:4" ht="15.75">
      <c r="A211" s="13">
        <f>A203+1</f>
        <v>8</v>
      </c>
      <c r="B211" s="14" t="s">
        <v>31</v>
      </c>
      <c r="C211" s="14" t="s">
        <v>75</v>
      </c>
      <c r="D211" s="16" t="s">
        <v>95</v>
      </c>
    </row>
    <row r="212" spans="1:4" ht="15.75">
      <c r="A212" s="13"/>
      <c r="B212" s="18" t="s">
        <v>325</v>
      </c>
      <c r="C212" s="40">
        <v>0</v>
      </c>
      <c r="D212" s="21">
        <v>-154.3</v>
      </c>
    </row>
    <row r="213" spans="1:4" ht="12.75">
      <c r="A213" s="13"/>
      <c r="B213" s="24" t="s">
        <v>77</v>
      </c>
      <c r="C213" s="40">
        <v>371</v>
      </c>
      <c r="D213" s="21">
        <v>-139</v>
      </c>
    </row>
    <row r="214" spans="1:4" ht="12.75">
      <c r="A214" s="13"/>
      <c r="B214" s="24" t="s">
        <v>76</v>
      </c>
      <c r="C214" s="40">
        <v>933</v>
      </c>
      <c r="D214" s="21">
        <v>-113.8</v>
      </c>
    </row>
    <row r="215" spans="1:4" ht="12.75">
      <c r="A215" s="13"/>
      <c r="B215" s="24" t="s">
        <v>78</v>
      </c>
      <c r="C215" s="40">
        <v>1156</v>
      </c>
      <c r="D215" s="21">
        <v>-109.2</v>
      </c>
    </row>
    <row r="216" spans="1:4" ht="12.75">
      <c r="A216" s="13"/>
      <c r="B216" s="24" t="s">
        <v>5</v>
      </c>
      <c r="C216" s="40">
        <v>1577</v>
      </c>
      <c r="D216" s="21">
        <v>-83.2</v>
      </c>
    </row>
    <row r="217" spans="1:3" ht="12.75">
      <c r="A217" s="13"/>
      <c r="C217" s="40"/>
    </row>
    <row r="218" spans="1:4" ht="12.75">
      <c r="A218" s="13"/>
      <c r="D218" s="4"/>
    </row>
    <row r="219" spans="1:4" ht="15.75">
      <c r="A219" s="26">
        <f>A211+1</f>
        <v>9</v>
      </c>
      <c r="B219" s="14" t="s">
        <v>36</v>
      </c>
      <c r="C219" s="14" t="s">
        <v>75</v>
      </c>
      <c r="D219" s="16" t="s">
        <v>95</v>
      </c>
    </row>
    <row r="220" spans="1:4" ht="15.75">
      <c r="A220" s="26"/>
      <c r="B220" s="18" t="s">
        <v>319</v>
      </c>
      <c r="C220" s="40">
        <v>0</v>
      </c>
      <c r="D220" s="21">
        <v>-55.9</v>
      </c>
    </row>
    <row r="221" spans="1:4" ht="12.75">
      <c r="A221" s="26"/>
      <c r="B221" s="24" t="s">
        <v>77</v>
      </c>
      <c r="C221" s="22">
        <v>601</v>
      </c>
      <c r="D221" s="21">
        <v>-35.8</v>
      </c>
    </row>
    <row r="222" spans="1:4" ht="12.75">
      <c r="A222" s="26"/>
      <c r="B222" s="24" t="s">
        <v>76</v>
      </c>
      <c r="C222" s="22">
        <v>680</v>
      </c>
      <c r="D222" s="21">
        <v>-33</v>
      </c>
    </row>
    <row r="223" spans="1:4" ht="12.75">
      <c r="A223" s="26"/>
      <c r="B223" s="24" t="s">
        <v>5</v>
      </c>
      <c r="C223" s="22">
        <v>1135</v>
      </c>
      <c r="D223" s="21">
        <v>-21.2</v>
      </c>
    </row>
    <row r="224" spans="1:4" ht="12.75">
      <c r="A224" s="26"/>
      <c r="B224" s="24"/>
      <c r="C224" s="22">
        <v>1550</v>
      </c>
      <c r="D224" s="21">
        <v>-23.9</v>
      </c>
    </row>
    <row r="225" spans="1:3" ht="12.75">
      <c r="A225" s="26"/>
      <c r="C225" s="40"/>
    </row>
    <row r="226" ht="12.75">
      <c r="A226" s="26"/>
    </row>
    <row r="227" spans="1:4" ht="15.75">
      <c r="A227" s="13">
        <f>A219+1</f>
        <v>10</v>
      </c>
      <c r="B227" s="14" t="s">
        <v>55</v>
      </c>
      <c r="C227" s="14" t="s">
        <v>75</v>
      </c>
      <c r="D227" s="16" t="s">
        <v>95</v>
      </c>
    </row>
    <row r="228" spans="1:4" ht="15.75">
      <c r="A228" s="13"/>
      <c r="B228" s="30" t="s">
        <v>318</v>
      </c>
      <c r="C228" s="40">
        <v>0</v>
      </c>
      <c r="D228" s="21">
        <v>-58.7</v>
      </c>
    </row>
    <row r="229" spans="1:4" ht="12.75">
      <c r="A229" s="13"/>
      <c r="B229" s="24" t="s">
        <v>76</v>
      </c>
      <c r="C229" s="40">
        <v>428</v>
      </c>
      <c r="D229" s="21">
        <v>-44.8</v>
      </c>
    </row>
    <row r="230" spans="1:4" ht="12.75">
      <c r="A230" s="13"/>
      <c r="B230" s="24" t="s">
        <v>5</v>
      </c>
      <c r="C230" s="40">
        <v>650</v>
      </c>
      <c r="D230" s="21">
        <v>-40.6</v>
      </c>
    </row>
    <row r="231" spans="1:4" ht="12.75">
      <c r="A231" s="13"/>
      <c r="B231" s="24"/>
      <c r="C231" s="40">
        <v>1550</v>
      </c>
      <c r="D231" s="21">
        <v>-25.1</v>
      </c>
    </row>
    <row r="232" spans="1:3" ht="12.75">
      <c r="A232" s="13"/>
      <c r="B232" s="24"/>
      <c r="C232" s="40"/>
    </row>
    <row r="233" spans="1:3" ht="12.75">
      <c r="A233" s="13"/>
      <c r="C233" s="40"/>
    </row>
    <row r="234" spans="1:4" ht="12.75">
      <c r="A234" s="13"/>
      <c r="D234" s="4"/>
    </row>
    <row r="235" spans="1:4" ht="15.75">
      <c r="A235" s="26">
        <f>A227+1</f>
        <v>11</v>
      </c>
      <c r="B235" s="14" t="s">
        <v>61</v>
      </c>
      <c r="C235" s="14" t="s">
        <v>75</v>
      </c>
      <c r="D235" s="16" t="s">
        <v>95</v>
      </c>
    </row>
    <row r="236" spans="1:4" ht="15.75">
      <c r="A236" s="26"/>
      <c r="B236" s="30" t="s">
        <v>323</v>
      </c>
      <c r="C236" s="40">
        <v>0</v>
      </c>
      <c r="D236" s="21">
        <v>-71.7</v>
      </c>
    </row>
    <row r="237" spans="1:4" ht="12.75">
      <c r="A237" s="26"/>
      <c r="B237" s="41" t="s">
        <v>77</v>
      </c>
      <c r="C237" s="40">
        <v>704</v>
      </c>
      <c r="D237" s="21">
        <v>-48</v>
      </c>
    </row>
    <row r="238" spans="1:4" ht="12.75">
      <c r="A238" s="26"/>
      <c r="B238" s="138"/>
      <c r="C238" s="40">
        <v>1550</v>
      </c>
      <c r="D238" s="21">
        <v>-36.6</v>
      </c>
    </row>
    <row r="239" ht="12.75">
      <c r="A239" s="26"/>
    </row>
    <row r="240" ht="12.75">
      <c r="A240" s="26"/>
    </row>
    <row r="241" ht="12.75">
      <c r="A241" s="26"/>
    </row>
    <row r="242" ht="12.75">
      <c r="A242" s="26"/>
    </row>
    <row r="243" ht="12.75">
      <c r="A243" s="13">
        <f>A235+1</f>
        <v>12</v>
      </c>
    </row>
    <row r="244" ht="12.75">
      <c r="A244" s="13"/>
    </row>
    <row r="245" ht="12.75">
      <c r="A245" s="13"/>
    </row>
    <row r="246" ht="12.75">
      <c r="A246" s="13"/>
    </row>
    <row r="247" ht="12.75">
      <c r="A247" s="13"/>
    </row>
    <row r="248" ht="12.75">
      <c r="A248" s="13"/>
    </row>
    <row r="249" ht="12.75">
      <c r="A249" s="13"/>
    </row>
    <row r="250" ht="12.75">
      <c r="A250" s="13"/>
    </row>
    <row r="251" spans="1:4" ht="15.75">
      <c r="A251" s="26">
        <f>A243+1</f>
        <v>13</v>
      </c>
      <c r="B251" s="14" t="s">
        <v>271</v>
      </c>
      <c r="C251" s="14" t="s">
        <v>75</v>
      </c>
      <c r="D251" s="16" t="s">
        <v>95</v>
      </c>
    </row>
    <row r="252" spans="1:4" ht="12.75">
      <c r="A252" s="26"/>
      <c r="B252" s="30" t="s">
        <v>314</v>
      </c>
      <c r="C252" s="40">
        <v>0</v>
      </c>
      <c r="D252" s="21">
        <v>13.7</v>
      </c>
    </row>
    <row r="253" spans="1:4" ht="12.75">
      <c r="A253" s="26"/>
      <c r="B253" s="41" t="s">
        <v>77</v>
      </c>
      <c r="C253" s="40">
        <v>312</v>
      </c>
      <c r="D253" s="21">
        <v>1.5</v>
      </c>
    </row>
    <row r="254" spans="1:4" ht="12.75">
      <c r="A254" s="26"/>
      <c r="B254" s="41" t="s">
        <v>78</v>
      </c>
      <c r="C254" s="40">
        <f>312+(700-312)*13/16</f>
        <v>627.25</v>
      </c>
      <c r="D254" s="21">
        <v>0</v>
      </c>
    </row>
    <row r="255" ht="12.75">
      <c r="A255" s="26"/>
    </row>
    <row r="256" ht="12.75">
      <c r="A256" s="26"/>
    </row>
    <row r="257" ht="12.75">
      <c r="A257" s="26"/>
    </row>
    <row r="258" ht="12.75">
      <c r="A258" s="26"/>
    </row>
    <row r="259" ht="12.75">
      <c r="A259" s="13">
        <f>A251+1</f>
        <v>14</v>
      </c>
    </row>
    <row r="260" ht="12.75">
      <c r="A260" s="13"/>
    </row>
    <row r="261" ht="12.75">
      <c r="A261" s="13"/>
    </row>
    <row r="262" ht="12.75">
      <c r="A262" s="13"/>
    </row>
    <row r="263" ht="12.75">
      <c r="A263" s="13"/>
    </row>
    <row r="264" ht="12.75">
      <c r="A264" s="13"/>
    </row>
    <row r="265" ht="12.75">
      <c r="A265" s="13"/>
    </row>
    <row r="266" ht="12.75">
      <c r="A266" s="13"/>
    </row>
  </sheetData>
  <sheetProtection/>
  <printOptions/>
  <pageMargins left="0.75" right="0.75" top="1" bottom="1" header="0.5" footer="0.5"/>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codeName="Sheet19"/>
  <dimension ref="A1:U387"/>
  <sheetViews>
    <sheetView showGridLines="0" zoomScalePageLayoutView="0" workbookViewId="0" topLeftCell="A304">
      <selection activeCell="D364" sqref="D364:D370"/>
    </sheetView>
  </sheetViews>
  <sheetFormatPr defaultColWidth="9.140625" defaultRowHeight="12.75"/>
  <cols>
    <col min="1" max="1" width="5.28125" style="18" customWidth="1"/>
    <col min="2" max="2" width="19.8515625" style="4" bestFit="1" customWidth="1"/>
    <col min="3" max="3" width="5.00390625" style="4" bestFit="1" customWidth="1"/>
    <col min="4" max="4" width="12.421875" style="21" bestFit="1" customWidth="1"/>
    <col min="5" max="5" width="3.28125" style="4" bestFit="1" customWidth="1"/>
    <col min="6" max="6" width="17.28125" style="4" bestFit="1" customWidth="1"/>
    <col min="7" max="7" width="5.57421875" style="4" bestFit="1" customWidth="1"/>
    <col min="8" max="8" width="12.421875" style="4" bestFit="1" customWidth="1"/>
    <col min="9" max="9" width="3.28125" style="0" customWidth="1"/>
    <col min="10" max="10" width="17.28125" style="4" bestFit="1" customWidth="1"/>
    <col min="11" max="11" width="6.8515625" style="4" customWidth="1"/>
    <col min="12" max="12" width="12.421875" style="4" bestFit="1" customWidth="1"/>
    <col min="13" max="13" width="3.57421875" style="4" customWidth="1"/>
    <col min="14" max="14" width="19.8515625" style="4" bestFit="1" customWidth="1"/>
    <col min="15" max="15" width="5.00390625" style="4" bestFit="1" customWidth="1"/>
    <col min="16" max="16" width="12.421875" style="4" bestFit="1" customWidth="1"/>
    <col min="17" max="17" width="4.7109375" style="4" customWidth="1"/>
    <col min="18" max="18" width="19.57421875" style="4" bestFit="1" customWidth="1"/>
    <col min="19" max="19" width="6.57421875" style="0" bestFit="1" customWidth="1"/>
    <col min="20" max="20" width="12.421875" style="0" bestFit="1" customWidth="1"/>
  </cols>
  <sheetData>
    <row r="1" spans="1:10" ht="18" customHeight="1">
      <c r="A1" s="3" t="s">
        <v>327</v>
      </c>
      <c r="D1" s="5"/>
      <c r="H1" s="5"/>
      <c r="J1" s="5"/>
    </row>
    <row r="2" spans="1:21" ht="18" customHeight="1">
      <c r="A2" s="3"/>
      <c r="B2" s="18" t="s">
        <v>68</v>
      </c>
      <c r="D2" s="5"/>
      <c r="F2" s="18" t="s">
        <v>69</v>
      </c>
      <c r="H2" s="5"/>
      <c r="I2" s="4"/>
      <c r="J2" s="18" t="s">
        <v>70</v>
      </c>
      <c r="L2" s="18"/>
      <c r="N2" s="18" t="s">
        <v>71</v>
      </c>
      <c r="O2" s="139" t="s">
        <v>328</v>
      </c>
      <c r="P2" s="18"/>
      <c r="R2" s="18" t="s">
        <v>72</v>
      </c>
      <c r="S2" s="139" t="s">
        <v>328</v>
      </c>
      <c r="T2" s="18"/>
      <c r="U2" s="4"/>
    </row>
    <row r="3" spans="1:21" s="15" customFormat="1" ht="15.75">
      <c r="A3" s="13">
        <v>1</v>
      </c>
      <c r="B3" s="14" t="s">
        <v>329</v>
      </c>
      <c r="C3" s="14" t="s">
        <v>75</v>
      </c>
      <c r="D3" s="17" t="s">
        <v>95</v>
      </c>
      <c r="E3"/>
      <c r="F3" s="14" t="s">
        <v>30</v>
      </c>
      <c r="G3" s="14" t="s">
        <v>75</v>
      </c>
      <c r="H3" s="17" t="s">
        <v>95</v>
      </c>
      <c r="I3" s="4"/>
      <c r="J3" s="14" t="s">
        <v>9</v>
      </c>
      <c r="K3" s="14" t="s">
        <v>75</v>
      </c>
      <c r="L3" s="17" t="s">
        <v>95</v>
      </c>
      <c r="M3" s="4"/>
      <c r="N3" s="14" t="s">
        <v>36</v>
      </c>
      <c r="O3" s="14" t="s">
        <v>75</v>
      </c>
      <c r="P3" s="17" t="s">
        <v>95</v>
      </c>
      <c r="Q3"/>
      <c r="R3" s="14" t="s">
        <v>9</v>
      </c>
      <c r="S3" s="14" t="s">
        <v>75</v>
      </c>
      <c r="T3" s="17" t="s">
        <v>95</v>
      </c>
      <c r="U3"/>
    </row>
    <row r="4" spans="1:20" ht="15.75">
      <c r="A4" s="13"/>
      <c r="B4" s="18" t="s">
        <v>334</v>
      </c>
      <c r="C4" s="40">
        <v>0</v>
      </c>
      <c r="D4" s="21">
        <v>-3.1</v>
      </c>
      <c r="E4"/>
      <c r="F4" s="18" t="s">
        <v>335</v>
      </c>
      <c r="G4" s="40">
        <v>0</v>
      </c>
      <c r="H4" s="21">
        <v>-8</v>
      </c>
      <c r="I4" s="4"/>
      <c r="J4" s="18" t="s">
        <v>336</v>
      </c>
      <c r="K4" s="40">
        <v>0</v>
      </c>
      <c r="L4" s="21">
        <v>-9.6</v>
      </c>
      <c r="N4" s="18" t="s">
        <v>337</v>
      </c>
      <c r="O4" s="40">
        <v>0</v>
      </c>
      <c r="P4" s="21">
        <v>29.6</v>
      </c>
      <c r="Q4"/>
      <c r="R4" s="18" t="s">
        <v>338</v>
      </c>
      <c r="S4" s="40">
        <v>0</v>
      </c>
      <c r="T4" s="21">
        <v>53.7</v>
      </c>
    </row>
    <row r="5" spans="1:20" ht="12.75">
      <c r="A5" s="13"/>
      <c r="C5" s="40">
        <v>1550</v>
      </c>
      <c r="D5" s="21">
        <v>-8.6</v>
      </c>
      <c r="E5"/>
      <c r="G5" s="40">
        <v>438.7096774193548</v>
      </c>
      <c r="H5" s="21">
        <v>-0.0001</v>
      </c>
      <c r="I5" s="4"/>
      <c r="K5" s="40">
        <v>1416.6666666666667</v>
      </c>
      <c r="L5" s="21">
        <v>-0.0001</v>
      </c>
      <c r="N5" s="4" t="s">
        <v>77</v>
      </c>
      <c r="O5" s="40">
        <v>601</v>
      </c>
      <c r="P5" s="21">
        <v>36.8</v>
      </c>
      <c r="Q5"/>
      <c r="S5" s="40">
        <v>1700</v>
      </c>
      <c r="T5" s="21">
        <v>31.6</v>
      </c>
    </row>
    <row r="6" spans="1:20" ht="12.75">
      <c r="A6" s="13"/>
      <c r="C6" s="40"/>
      <c r="E6"/>
      <c r="G6" s="40"/>
      <c r="H6" s="21"/>
      <c r="I6" s="4"/>
      <c r="K6" s="40"/>
      <c r="L6" s="21"/>
      <c r="O6" s="40">
        <v>1700</v>
      </c>
      <c r="P6" s="21">
        <v>52.6</v>
      </c>
      <c r="Q6"/>
      <c r="S6" s="40"/>
      <c r="T6" s="21"/>
    </row>
    <row r="7" spans="1:20" ht="12.75">
      <c r="A7" s="13"/>
      <c r="C7" s="40"/>
      <c r="E7"/>
      <c r="G7" s="40"/>
      <c r="H7" s="21"/>
      <c r="I7" s="4"/>
      <c r="K7" s="40"/>
      <c r="L7" s="21"/>
      <c r="O7" s="40"/>
      <c r="P7" s="21"/>
      <c r="Q7"/>
      <c r="S7" s="40"/>
      <c r="T7" s="21"/>
    </row>
    <row r="8" spans="1:20" ht="12.75">
      <c r="A8" s="13"/>
      <c r="C8" s="40"/>
      <c r="E8"/>
      <c r="G8" s="40"/>
      <c r="H8" s="21"/>
      <c r="I8" s="4"/>
      <c r="K8" s="40"/>
      <c r="L8" s="21"/>
      <c r="O8" s="40"/>
      <c r="P8" s="21"/>
      <c r="Q8"/>
      <c r="S8" s="40"/>
      <c r="T8" s="21"/>
    </row>
    <row r="9" spans="1:20" ht="12.75">
      <c r="A9" s="13"/>
      <c r="C9" s="40"/>
      <c r="E9"/>
      <c r="G9" s="40"/>
      <c r="H9" s="21"/>
      <c r="I9" s="4"/>
      <c r="K9" s="40"/>
      <c r="L9" s="21"/>
      <c r="O9" s="40"/>
      <c r="P9" s="21"/>
      <c r="Q9"/>
      <c r="S9" s="40"/>
      <c r="T9" s="21"/>
    </row>
    <row r="10" spans="1:20" ht="12.75">
      <c r="A10" s="13"/>
      <c r="C10" s="40"/>
      <c r="E10"/>
      <c r="G10" s="40"/>
      <c r="H10" s="21"/>
      <c r="I10" s="4"/>
      <c r="K10" s="40"/>
      <c r="L10" s="21"/>
      <c r="O10" s="40"/>
      <c r="P10" s="21"/>
      <c r="Q10"/>
      <c r="S10" s="40"/>
      <c r="T10" s="21"/>
    </row>
    <row r="11" spans="1:20" ht="15.75">
      <c r="A11" s="26">
        <f>A3+1</f>
        <v>2</v>
      </c>
      <c r="B11" s="14" t="s">
        <v>27</v>
      </c>
      <c r="C11" s="14" t="s">
        <v>75</v>
      </c>
      <c r="D11" s="17" t="s">
        <v>95</v>
      </c>
      <c r="E11"/>
      <c r="F11" s="14" t="s">
        <v>330</v>
      </c>
      <c r="G11" s="14" t="s">
        <v>75</v>
      </c>
      <c r="H11" s="17" t="s">
        <v>95</v>
      </c>
      <c r="I11" s="4"/>
      <c r="J11" s="14" t="s">
        <v>87</v>
      </c>
      <c r="K11" s="14" t="s">
        <v>75</v>
      </c>
      <c r="L11" s="17" t="s">
        <v>95</v>
      </c>
      <c r="N11" s="14" t="s">
        <v>50</v>
      </c>
      <c r="O11" s="14" t="s">
        <v>75</v>
      </c>
      <c r="P11" s="17" t="s">
        <v>95</v>
      </c>
      <c r="Q11"/>
      <c r="R11" s="14" t="s">
        <v>46</v>
      </c>
      <c r="S11" s="14" t="s">
        <v>75</v>
      </c>
      <c r="T11" s="17" t="s">
        <v>95</v>
      </c>
    </row>
    <row r="12" spans="1:21" s="15" customFormat="1" ht="15.75">
      <c r="A12" s="26"/>
      <c r="B12" s="18" t="s">
        <v>339</v>
      </c>
      <c r="C12" s="40">
        <v>0</v>
      </c>
      <c r="D12" s="21">
        <v>-17.6</v>
      </c>
      <c r="E12"/>
      <c r="F12" s="18" t="s">
        <v>340</v>
      </c>
      <c r="G12" s="40">
        <v>0</v>
      </c>
      <c r="H12" s="21">
        <v>-25.6</v>
      </c>
      <c r="I12" s="4"/>
      <c r="J12" s="18" t="s">
        <v>341</v>
      </c>
      <c r="K12" s="40">
        <v>0</v>
      </c>
      <c r="L12" s="21">
        <v>-25</v>
      </c>
      <c r="M12" s="4"/>
      <c r="N12" s="18" t="s">
        <v>342</v>
      </c>
      <c r="O12" s="40">
        <v>0</v>
      </c>
      <c r="P12" s="21">
        <v>19.1</v>
      </c>
      <c r="Q12"/>
      <c r="R12" s="18" t="s">
        <v>343</v>
      </c>
      <c r="S12" s="40">
        <v>0</v>
      </c>
      <c r="T12" s="21">
        <v>22.4</v>
      </c>
      <c r="U12"/>
    </row>
    <row r="13" spans="1:20" ht="12.75">
      <c r="A13" s="26"/>
      <c r="C13" s="40">
        <v>553.8</v>
      </c>
      <c r="D13" s="21">
        <v>-0.0001</v>
      </c>
      <c r="E13"/>
      <c r="G13" s="40">
        <v>1700</v>
      </c>
      <c r="H13" s="21">
        <v>-31</v>
      </c>
      <c r="I13" s="4"/>
      <c r="J13" s="4" t="s">
        <v>77</v>
      </c>
      <c r="K13" s="40">
        <v>312</v>
      </c>
      <c r="L13" s="21">
        <v>-13.3</v>
      </c>
      <c r="N13" s="4" t="s">
        <v>77</v>
      </c>
      <c r="O13" s="40">
        <v>505</v>
      </c>
      <c r="P13" s="21">
        <v>24.8</v>
      </c>
      <c r="Q13"/>
      <c r="R13" s="4" t="s">
        <v>77</v>
      </c>
      <c r="S13" s="40">
        <v>903</v>
      </c>
      <c r="T13" s="21">
        <v>25.6</v>
      </c>
    </row>
    <row r="14" spans="1:20" ht="12.75">
      <c r="A14" s="26"/>
      <c r="C14" s="40"/>
      <c r="E14"/>
      <c r="G14" s="40"/>
      <c r="H14" s="21"/>
      <c r="I14" s="4"/>
      <c r="K14" s="40">
        <v>627.25</v>
      </c>
      <c r="L14" s="21">
        <v>-0.0001</v>
      </c>
      <c r="O14" s="40">
        <v>1700</v>
      </c>
      <c r="P14" s="21">
        <v>42.2</v>
      </c>
      <c r="Q14"/>
      <c r="S14" s="40">
        <v>1700</v>
      </c>
      <c r="T14" s="21">
        <v>32.3</v>
      </c>
    </row>
    <row r="15" spans="1:20" ht="12.75">
      <c r="A15" s="26"/>
      <c r="C15" s="40"/>
      <c r="E15"/>
      <c r="G15" s="40"/>
      <c r="H15" s="21"/>
      <c r="I15" s="4"/>
      <c r="K15" s="40"/>
      <c r="L15" s="21"/>
      <c r="O15" s="40"/>
      <c r="P15" s="21"/>
      <c r="Q15"/>
      <c r="S15" s="40"/>
      <c r="T15" s="21"/>
    </row>
    <row r="16" spans="1:20" ht="12.75">
      <c r="A16" s="26"/>
      <c r="C16" s="40"/>
      <c r="E16"/>
      <c r="G16" s="40"/>
      <c r="H16" s="21"/>
      <c r="I16" s="4"/>
      <c r="K16" s="40"/>
      <c r="L16" s="21"/>
      <c r="O16" s="40"/>
      <c r="P16" s="21"/>
      <c r="Q16"/>
      <c r="S16" s="40"/>
      <c r="T16" s="21"/>
    </row>
    <row r="17" spans="1:20" ht="12.75">
      <c r="A17" s="26"/>
      <c r="C17" s="40"/>
      <c r="E17"/>
      <c r="G17" s="40"/>
      <c r="H17" s="21"/>
      <c r="I17" s="4"/>
      <c r="K17" s="40"/>
      <c r="L17" s="21"/>
      <c r="O17" s="40"/>
      <c r="P17" s="21"/>
      <c r="Q17"/>
      <c r="S17" s="40"/>
      <c r="T17" s="21"/>
    </row>
    <row r="18" spans="1:20" ht="12.75">
      <c r="A18" s="26"/>
      <c r="C18" s="40"/>
      <c r="E18"/>
      <c r="G18" s="40"/>
      <c r="H18" s="21"/>
      <c r="I18" s="4"/>
      <c r="K18" s="40"/>
      <c r="L18" s="21"/>
      <c r="O18" s="40"/>
      <c r="P18" s="21"/>
      <c r="Q18"/>
      <c r="S18" s="40"/>
      <c r="T18" s="21"/>
    </row>
    <row r="19" spans="1:20" ht="15.75">
      <c r="A19" s="13">
        <f>A11+1</f>
        <v>3</v>
      </c>
      <c r="B19" s="14" t="s">
        <v>86</v>
      </c>
      <c r="C19" s="14" t="s">
        <v>75</v>
      </c>
      <c r="D19" s="17" t="s">
        <v>95</v>
      </c>
      <c r="E19"/>
      <c r="F19" s="14" t="s">
        <v>31</v>
      </c>
      <c r="G19" s="14" t="s">
        <v>75</v>
      </c>
      <c r="H19" s="17" t="s">
        <v>95</v>
      </c>
      <c r="I19" s="4"/>
      <c r="J19" s="14" t="s">
        <v>24</v>
      </c>
      <c r="K19" s="14" t="s">
        <v>75</v>
      </c>
      <c r="L19" s="17" t="s">
        <v>95</v>
      </c>
      <c r="N19" s="14" t="s">
        <v>18</v>
      </c>
      <c r="O19" s="14" t="s">
        <v>75</v>
      </c>
      <c r="P19" s="17" t="s">
        <v>95</v>
      </c>
      <c r="Q19"/>
      <c r="R19" s="14" t="s">
        <v>30</v>
      </c>
      <c r="S19" s="14" t="s">
        <v>75</v>
      </c>
      <c r="T19" s="17" t="s">
        <v>95</v>
      </c>
    </row>
    <row r="20" spans="1:21" s="15" customFormat="1" ht="15.75">
      <c r="A20" s="13"/>
      <c r="B20" s="18" t="s">
        <v>344</v>
      </c>
      <c r="C20" s="40">
        <v>0</v>
      </c>
      <c r="D20" s="21">
        <v>-26.2</v>
      </c>
      <c r="E20"/>
      <c r="F20" s="18" t="s">
        <v>345</v>
      </c>
      <c r="G20" s="40">
        <v>0</v>
      </c>
      <c r="H20" s="21">
        <v>-27.1</v>
      </c>
      <c r="I20" s="4"/>
      <c r="J20" s="18" t="s">
        <v>346</v>
      </c>
      <c r="K20" s="40">
        <v>0</v>
      </c>
      <c r="L20" s="21">
        <v>-27.7</v>
      </c>
      <c r="M20" s="4"/>
      <c r="N20" s="18" t="s">
        <v>347</v>
      </c>
      <c r="O20" s="40">
        <v>0</v>
      </c>
      <c r="P20" s="21">
        <v>10</v>
      </c>
      <c r="Q20"/>
      <c r="R20" s="18" t="s">
        <v>348</v>
      </c>
      <c r="S20" s="40">
        <v>0</v>
      </c>
      <c r="T20" s="21">
        <v>10.7</v>
      </c>
      <c r="U20"/>
    </row>
    <row r="21" spans="1:20" ht="12.75">
      <c r="A21" s="13"/>
      <c r="C21" s="40">
        <v>302</v>
      </c>
      <c r="D21" s="21">
        <v>-14.8</v>
      </c>
      <c r="E21"/>
      <c r="F21" s="4" t="s">
        <v>77</v>
      </c>
      <c r="G21" s="40">
        <v>371</v>
      </c>
      <c r="H21" s="21">
        <v>-13.4</v>
      </c>
      <c r="I21" s="4"/>
      <c r="J21" s="4" t="s">
        <v>77</v>
      </c>
      <c r="K21" s="40">
        <v>336</v>
      </c>
      <c r="L21" s="21">
        <v>-13.4</v>
      </c>
      <c r="O21" s="40">
        <v>1210</v>
      </c>
      <c r="P21" s="21">
        <v>23.8</v>
      </c>
      <c r="Q21"/>
      <c r="S21" s="40">
        <v>1500</v>
      </c>
      <c r="T21" s="21">
        <v>51.7</v>
      </c>
    </row>
    <row r="22" spans="1:20" ht="12.75">
      <c r="A22" s="13"/>
      <c r="C22" s="40">
        <v>661</v>
      </c>
      <c r="D22" s="21">
        <v>-0.0001</v>
      </c>
      <c r="E22"/>
      <c r="F22" s="4" t="s">
        <v>76</v>
      </c>
      <c r="G22" s="40">
        <v>900</v>
      </c>
      <c r="H22" s="21">
        <v>-7.9</v>
      </c>
      <c r="I22" s="4"/>
      <c r="J22" s="4" t="s">
        <v>76</v>
      </c>
      <c r="K22" s="40">
        <v>701</v>
      </c>
      <c r="L22" s="21">
        <v>-1E-05</v>
      </c>
      <c r="O22" s="40">
        <v>1700</v>
      </c>
      <c r="P22" s="21">
        <v>27.2</v>
      </c>
      <c r="Q22"/>
      <c r="S22" s="40"/>
      <c r="T22" s="21"/>
    </row>
    <row r="23" spans="1:20" ht="12.75">
      <c r="A23" s="13"/>
      <c r="C23" s="40"/>
      <c r="E23"/>
      <c r="G23" s="40"/>
      <c r="H23" s="21"/>
      <c r="I23" s="4"/>
      <c r="K23" s="40"/>
      <c r="L23" s="21"/>
      <c r="O23" s="40"/>
      <c r="P23" s="21"/>
      <c r="Q23"/>
      <c r="S23" s="40"/>
      <c r="T23" s="21"/>
    </row>
    <row r="24" spans="1:20" ht="12.75">
      <c r="A24" s="13"/>
      <c r="C24" s="40"/>
      <c r="E24"/>
      <c r="G24" s="40"/>
      <c r="H24" s="21"/>
      <c r="I24" s="4"/>
      <c r="K24" s="40"/>
      <c r="L24" s="21"/>
      <c r="O24" s="40"/>
      <c r="P24" s="21"/>
      <c r="Q24"/>
      <c r="S24" s="40"/>
      <c r="T24" s="21"/>
    </row>
    <row r="25" spans="1:20" ht="12.75">
      <c r="A25" s="13"/>
      <c r="C25" s="40"/>
      <c r="E25"/>
      <c r="G25" s="40"/>
      <c r="H25" s="21"/>
      <c r="I25" s="4"/>
      <c r="K25" s="40"/>
      <c r="L25" s="21"/>
      <c r="O25" s="40"/>
      <c r="P25" s="21"/>
      <c r="Q25"/>
      <c r="S25" s="40"/>
      <c r="T25" s="21"/>
    </row>
    <row r="26" spans="1:20" ht="12.75">
      <c r="A26" s="13"/>
      <c r="C26" s="40"/>
      <c r="E26"/>
      <c r="G26" s="40"/>
      <c r="H26" s="21"/>
      <c r="I26" s="4"/>
      <c r="K26" s="40"/>
      <c r="L26" s="21"/>
      <c r="O26" s="40"/>
      <c r="P26" s="21"/>
      <c r="Q26"/>
      <c r="S26" s="40"/>
      <c r="T26" s="21"/>
    </row>
    <row r="27" spans="1:20" ht="15.75">
      <c r="A27" s="26">
        <f>A19+1</f>
        <v>4</v>
      </c>
      <c r="B27" s="14" t="s">
        <v>10</v>
      </c>
      <c r="C27" s="14" t="s">
        <v>75</v>
      </c>
      <c r="D27" s="17" t="s">
        <v>95</v>
      </c>
      <c r="E27"/>
      <c r="F27" s="14" t="s">
        <v>6</v>
      </c>
      <c r="G27" s="14" t="s">
        <v>75</v>
      </c>
      <c r="H27" s="17" t="s">
        <v>95</v>
      </c>
      <c r="I27" s="4"/>
      <c r="J27" s="14" t="s">
        <v>51</v>
      </c>
      <c r="K27" s="14" t="s">
        <v>75</v>
      </c>
      <c r="L27" s="17" t="s">
        <v>95</v>
      </c>
      <c r="N27" s="14" t="s">
        <v>35</v>
      </c>
      <c r="O27" s="14" t="s">
        <v>75</v>
      </c>
      <c r="P27" s="17" t="s">
        <v>95</v>
      </c>
      <c r="Q27"/>
      <c r="R27" s="14" t="s">
        <v>3</v>
      </c>
      <c r="S27" s="14" t="s">
        <v>75</v>
      </c>
      <c r="T27" s="17" t="s">
        <v>95</v>
      </c>
    </row>
    <row r="28" spans="1:21" s="15" customFormat="1" ht="15.75">
      <c r="A28" s="26"/>
      <c r="B28" s="18" t="s">
        <v>349</v>
      </c>
      <c r="C28" s="40">
        <v>0</v>
      </c>
      <c r="D28" s="21">
        <v>-42</v>
      </c>
      <c r="E28"/>
      <c r="F28" s="18" t="s">
        <v>350</v>
      </c>
      <c r="G28" s="40">
        <v>0</v>
      </c>
      <c r="H28" s="21">
        <v>-40.9</v>
      </c>
      <c r="I28" s="4"/>
      <c r="J28" s="18" t="s">
        <v>351</v>
      </c>
      <c r="K28" s="40">
        <v>0</v>
      </c>
      <c r="L28" s="21">
        <v>-42.3</v>
      </c>
      <c r="M28" s="4"/>
      <c r="N28" s="18" t="s">
        <v>352</v>
      </c>
      <c r="O28" s="40">
        <v>0</v>
      </c>
      <c r="P28" s="21">
        <v>3</v>
      </c>
      <c r="Q28"/>
      <c r="R28" s="18" t="s">
        <v>353</v>
      </c>
      <c r="S28" s="40">
        <v>0</v>
      </c>
      <c r="T28" s="21">
        <v>9.7</v>
      </c>
      <c r="U28"/>
    </row>
    <row r="29" spans="1:20" ht="12.75">
      <c r="A29" s="26"/>
      <c r="B29" s="4" t="s">
        <v>77</v>
      </c>
      <c r="C29" s="40">
        <v>713</v>
      </c>
      <c r="D29" s="21">
        <v>-19.8</v>
      </c>
      <c r="E29"/>
      <c r="F29" s="4" t="s">
        <v>77</v>
      </c>
      <c r="G29" s="40">
        <v>983</v>
      </c>
      <c r="H29" s="21">
        <v>-10.1</v>
      </c>
      <c r="I29" s="4"/>
      <c r="J29" s="4" t="s">
        <v>77</v>
      </c>
      <c r="K29" s="40">
        <v>1043</v>
      </c>
      <c r="L29" s="21">
        <v>-9.6</v>
      </c>
      <c r="N29" s="4" t="s">
        <v>78</v>
      </c>
      <c r="O29" s="40">
        <v>704</v>
      </c>
      <c r="P29" s="21">
        <v>5.3</v>
      </c>
      <c r="Q29"/>
      <c r="R29" s="4" t="s">
        <v>78</v>
      </c>
      <c r="S29" s="40">
        <v>886</v>
      </c>
      <c r="T29" s="21">
        <v>13</v>
      </c>
    </row>
    <row r="30" spans="1:20" ht="12.75">
      <c r="A30" s="26"/>
      <c r="C30" s="40">
        <v>1067</v>
      </c>
      <c r="D30" s="21">
        <v>-0.0001</v>
      </c>
      <c r="E30"/>
      <c r="G30" s="40">
        <v>1286</v>
      </c>
      <c r="H30" s="21">
        <v>-0.0001</v>
      </c>
      <c r="I30" s="4"/>
      <c r="K30" s="40">
        <v>1330</v>
      </c>
      <c r="L30" s="21">
        <v>-0.0001</v>
      </c>
      <c r="O30" s="40">
        <v>1540</v>
      </c>
      <c r="P30" s="21">
        <v>14.9</v>
      </c>
      <c r="Q30"/>
      <c r="R30" s="40"/>
      <c r="S30" s="40">
        <v>1630</v>
      </c>
      <c r="T30" s="21">
        <v>21</v>
      </c>
    </row>
    <row r="31" spans="1:20" ht="12.75">
      <c r="A31" s="26"/>
      <c r="C31" s="40"/>
      <c r="E31"/>
      <c r="G31" s="40"/>
      <c r="H31" s="21"/>
      <c r="I31" s="4"/>
      <c r="K31" s="40"/>
      <c r="L31" s="21"/>
      <c r="O31" s="40"/>
      <c r="P31" s="21"/>
      <c r="Q31"/>
      <c r="S31" s="40"/>
      <c r="T31" s="21"/>
    </row>
    <row r="32" spans="1:20" ht="12.75">
      <c r="A32" s="26"/>
      <c r="C32" s="40"/>
      <c r="E32"/>
      <c r="G32" s="40"/>
      <c r="H32" s="21"/>
      <c r="I32" s="4"/>
      <c r="K32" s="40"/>
      <c r="L32" s="21"/>
      <c r="O32" s="40"/>
      <c r="P32" s="21"/>
      <c r="Q32"/>
      <c r="S32" s="40"/>
      <c r="T32" s="21"/>
    </row>
    <row r="33" spans="1:20" ht="12.75">
      <c r="A33" s="26"/>
      <c r="C33" s="40"/>
      <c r="E33"/>
      <c r="G33" s="40"/>
      <c r="H33" s="21"/>
      <c r="I33" s="4"/>
      <c r="K33" s="40"/>
      <c r="L33" s="21"/>
      <c r="O33" s="40"/>
      <c r="P33" s="21"/>
      <c r="Q33"/>
      <c r="S33" s="40"/>
      <c r="T33" s="21"/>
    </row>
    <row r="34" spans="1:20" ht="12.75">
      <c r="A34" s="26"/>
      <c r="C34" s="40"/>
      <c r="E34"/>
      <c r="G34" s="40"/>
      <c r="H34" s="21"/>
      <c r="I34" s="4"/>
      <c r="K34" s="40"/>
      <c r="L34" s="21"/>
      <c r="O34" s="40"/>
      <c r="P34" s="21"/>
      <c r="Q34"/>
      <c r="S34" s="40"/>
      <c r="T34" s="21"/>
    </row>
    <row r="35" spans="1:20" ht="15.75">
      <c r="A35" s="13">
        <f>A27+1</f>
        <v>5</v>
      </c>
      <c r="B35" s="14" t="s">
        <v>26</v>
      </c>
      <c r="C35" s="14" t="s">
        <v>75</v>
      </c>
      <c r="D35" s="17" t="s">
        <v>95</v>
      </c>
      <c r="E35"/>
      <c r="F35" s="14" t="s">
        <v>331</v>
      </c>
      <c r="G35" s="14" t="s">
        <v>75</v>
      </c>
      <c r="H35" s="17" t="s">
        <v>95</v>
      </c>
      <c r="I35" s="4"/>
      <c r="J35" s="14" t="s">
        <v>332</v>
      </c>
      <c r="K35" s="14" t="s">
        <v>75</v>
      </c>
      <c r="L35" s="17" t="s">
        <v>95</v>
      </c>
      <c r="N35" s="14" t="s">
        <v>5</v>
      </c>
      <c r="O35" s="14" t="s">
        <v>75</v>
      </c>
      <c r="P35" s="17" t="s">
        <v>95</v>
      </c>
      <c r="Q35"/>
      <c r="R35" s="14" t="s">
        <v>49</v>
      </c>
      <c r="S35" s="14" t="s">
        <v>75</v>
      </c>
      <c r="T35" s="17" t="s">
        <v>95</v>
      </c>
    </row>
    <row r="36" spans="1:21" s="15" customFormat="1" ht="15.75">
      <c r="A36" s="13"/>
      <c r="B36" s="18" t="s">
        <v>354</v>
      </c>
      <c r="C36" s="40">
        <v>0</v>
      </c>
      <c r="D36" s="21">
        <v>-43.6</v>
      </c>
      <c r="E36"/>
      <c r="F36" s="18" t="s">
        <v>355</v>
      </c>
      <c r="G36" s="40">
        <v>0</v>
      </c>
      <c r="H36" s="21">
        <v>-45</v>
      </c>
      <c r="I36" s="4"/>
      <c r="J36" s="18" t="s">
        <v>356</v>
      </c>
      <c r="K36" s="40">
        <v>0</v>
      </c>
      <c r="L36" s="21">
        <v>-129.8</v>
      </c>
      <c r="M36" s="4"/>
      <c r="N36" s="18" t="s">
        <v>357</v>
      </c>
      <c r="O36" s="40">
        <v>0</v>
      </c>
      <c r="P36" s="21">
        <v>1.5</v>
      </c>
      <c r="Q36"/>
      <c r="R36" s="18" t="s">
        <v>358</v>
      </c>
      <c r="S36" s="40">
        <v>0</v>
      </c>
      <c r="T36" s="21">
        <v>2.7</v>
      </c>
      <c r="U36"/>
    </row>
    <row r="37" spans="1:20" ht="12.75">
      <c r="A37" s="13"/>
      <c r="B37" s="4" t="s">
        <v>77</v>
      </c>
      <c r="C37" s="40">
        <v>454</v>
      </c>
      <c r="D37" s="21">
        <v>-27.4</v>
      </c>
      <c r="E37"/>
      <c r="G37" s="40">
        <v>1700</v>
      </c>
      <c r="H37" s="21">
        <v>-49.9</v>
      </c>
      <c r="I37" s="4"/>
      <c r="K37" s="40">
        <v>1287</v>
      </c>
      <c r="L37" s="21">
        <v>-134.1</v>
      </c>
      <c r="O37" s="40">
        <v>1700</v>
      </c>
      <c r="P37" s="21">
        <v>29.6</v>
      </c>
      <c r="Q37"/>
      <c r="R37" s="4" t="s">
        <v>77</v>
      </c>
      <c r="S37" s="40">
        <v>1683</v>
      </c>
      <c r="T37" s="21">
        <v>21.7</v>
      </c>
    </row>
    <row r="38" spans="1:20" ht="12.75">
      <c r="A38" s="13"/>
      <c r="B38" s="4" t="s">
        <v>76</v>
      </c>
      <c r="C38" s="40">
        <v>962</v>
      </c>
      <c r="D38" s="21">
        <v>-7.1</v>
      </c>
      <c r="E38"/>
      <c r="G38" s="40"/>
      <c r="H38" s="21"/>
      <c r="I38" s="4"/>
      <c r="K38" s="40"/>
      <c r="L38" s="21"/>
      <c r="O38" s="40"/>
      <c r="P38" s="21"/>
      <c r="Q38"/>
      <c r="S38" s="40">
        <v>1700</v>
      </c>
      <c r="T38" s="21">
        <v>21.9</v>
      </c>
    </row>
    <row r="39" spans="1:20" ht="12.75">
      <c r="A39" s="13"/>
      <c r="C39" s="40">
        <v>1217</v>
      </c>
      <c r="D39" s="21">
        <v>-0.0001</v>
      </c>
      <c r="E39"/>
      <c r="G39" s="40"/>
      <c r="H39" s="21"/>
      <c r="I39" s="4"/>
      <c r="K39" s="40"/>
      <c r="L39" s="21"/>
      <c r="O39" s="40"/>
      <c r="P39" s="21"/>
      <c r="Q39"/>
      <c r="S39" s="40"/>
      <c r="T39" s="21"/>
    </row>
    <row r="40" spans="1:20" ht="12.75">
      <c r="A40" s="13"/>
      <c r="C40" s="40"/>
      <c r="E40"/>
      <c r="G40" s="40"/>
      <c r="H40" s="21"/>
      <c r="I40" s="4"/>
      <c r="K40" s="40"/>
      <c r="L40" s="21"/>
      <c r="O40" s="40"/>
      <c r="P40" s="21"/>
      <c r="Q40"/>
      <c r="S40" s="40"/>
      <c r="T40" s="21"/>
    </row>
    <row r="41" spans="1:20" ht="12.75">
      <c r="A41" s="13"/>
      <c r="C41" s="40"/>
      <c r="E41"/>
      <c r="G41" s="40"/>
      <c r="H41" s="21"/>
      <c r="I41" s="4"/>
      <c r="K41" s="40"/>
      <c r="L41" s="21"/>
      <c r="O41" s="40"/>
      <c r="P41" s="21"/>
      <c r="Q41"/>
      <c r="S41" s="40"/>
      <c r="T41" s="21"/>
    </row>
    <row r="42" spans="1:20" ht="12.75">
      <c r="A42" s="13"/>
      <c r="C42" s="40"/>
      <c r="E42"/>
      <c r="G42" s="40"/>
      <c r="H42" s="21"/>
      <c r="I42" s="4"/>
      <c r="K42" s="40"/>
      <c r="L42" s="21"/>
      <c r="O42" s="40"/>
      <c r="P42" s="21"/>
      <c r="Q42"/>
      <c r="S42" s="40"/>
      <c r="T42" s="21"/>
    </row>
    <row r="43" spans="1:20" ht="15.75">
      <c r="A43" s="26">
        <f>A35+1</f>
        <v>6</v>
      </c>
      <c r="B43" s="14" t="s">
        <v>55</v>
      </c>
      <c r="C43" s="14" t="s">
        <v>75</v>
      </c>
      <c r="D43" s="17" t="s">
        <v>95</v>
      </c>
      <c r="E43"/>
      <c r="I43" s="4"/>
      <c r="Q43"/>
      <c r="R43" s="14" t="s">
        <v>7</v>
      </c>
      <c r="S43" s="14" t="s">
        <v>75</v>
      </c>
      <c r="T43" s="17" t="s">
        <v>95</v>
      </c>
    </row>
    <row r="44" spans="1:21" s="15" customFormat="1" ht="15.75">
      <c r="A44" s="26"/>
      <c r="B44" s="18" t="s">
        <v>570</v>
      </c>
      <c r="C44" s="40">
        <v>0</v>
      </c>
      <c r="D44" s="21">
        <v>-32.508</v>
      </c>
      <c r="E44"/>
      <c r="F44" s="4"/>
      <c r="G44" s="4"/>
      <c r="H44" s="4"/>
      <c r="I44" s="4"/>
      <c r="J44" s="4"/>
      <c r="K44" s="4"/>
      <c r="L44" s="4"/>
      <c r="M44" s="4"/>
      <c r="N44" s="4"/>
      <c r="O44" s="4"/>
      <c r="P44" s="4"/>
      <c r="Q44"/>
      <c r="R44" s="18" t="s">
        <v>359</v>
      </c>
      <c r="S44" s="40">
        <v>0</v>
      </c>
      <c r="T44" s="21">
        <v>1</v>
      </c>
      <c r="U44"/>
    </row>
    <row r="45" spans="1:20" ht="12.75">
      <c r="A45" s="26"/>
      <c r="B45" s="4" t="s">
        <v>77</v>
      </c>
      <c r="C45" s="40">
        <v>1941</v>
      </c>
      <c r="D45" s="21">
        <v>-31.8</v>
      </c>
      <c r="E45"/>
      <c r="I45" s="4"/>
      <c r="Q45"/>
      <c r="S45" s="40">
        <v>500</v>
      </c>
      <c r="T45" s="21">
        <v>13.6</v>
      </c>
    </row>
    <row r="46" spans="1:20" ht="12.75">
      <c r="A46" s="26"/>
      <c r="C46" s="40"/>
      <c r="E46"/>
      <c r="I46" s="4"/>
      <c r="O46"/>
      <c r="P46"/>
      <c r="Q46"/>
      <c r="R46"/>
      <c r="S46" s="19"/>
      <c r="T46" s="25"/>
    </row>
    <row r="47" spans="1:20" ht="12.75">
      <c r="A47" s="26"/>
      <c r="C47" s="40"/>
      <c r="G47" s="40"/>
      <c r="H47" s="21"/>
      <c r="J47" s="18"/>
      <c r="K47" s="40"/>
      <c r="L47" s="21"/>
      <c r="O47"/>
      <c r="S47" s="19"/>
      <c r="T47" s="25"/>
    </row>
    <row r="48" spans="1:20" ht="12.75">
      <c r="A48" s="26"/>
      <c r="C48" s="40"/>
      <c r="G48" s="40"/>
      <c r="H48" s="21"/>
      <c r="J48"/>
      <c r="K48" s="19"/>
      <c r="L48" s="25"/>
      <c r="O48"/>
      <c r="S48" s="19"/>
      <c r="T48" s="25"/>
    </row>
    <row r="49" spans="1:20" ht="12.75">
      <c r="A49" s="26"/>
      <c r="C49" s="40"/>
      <c r="G49" s="40"/>
      <c r="H49" s="21"/>
      <c r="J49"/>
      <c r="K49" s="19"/>
      <c r="L49" s="25"/>
      <c r="O49"/>
      <c r="S49" s="19"/>
      <c r="T49" s="25"/>
    </row>
    <row r="50" spans="1:20" ht="12.75">
      <c r="A50" s="26"/>
      <c r="C50" s="40"/>
      <c r="G50" s="40"/>
      <c r="H50" s="21"/>
      <c r="J50"/>
      <c r="K50" s="19"/>
      <c r="L50" s="25"/>
      <c r="O50"/>
      <c r="S50" s="19"/>
      <c r="T50" s="25"/>
    </row>
    <row r="51" spans="1:18" ht="12.75">
      <c r="A51" s="13">
        <f>A43+1</f>
        <v>7</v>
      </c>
      <c r="B51" s="14"/>
      <c r="C51" s="14"/>
      <c r="D51" s="17"/>
      <c r="I51" s="15"/>
      <c r="J51" s="14"/>
      <c r="K51" s="14"/>
      <c r="L51" s="17"/>
      <c r="M51"/>
      <c r="N51"/>
      <c r="O51"/>
      <c r="P51" s="14"/>
      <c r="Q51" s="14"/>
      <c r="R51" s="17"/>
    </row>
    <row r="52" spans="1:18" s="15" customFormat="1" ht="12.75">
      <c r="A52" s="13"/>
      <c r="B52" s="30"/>
      <c r="C52" s="40"/>
      <c r="D52" s="21"/>
      <c r="E52" s="14"/>
      <c r="I52"/>
      <c r="J52" s="18"/>
      <c r="K52" s="40"/>
      <c r="L52" s="21"/>
      <c r="M52" s="4"/>
      <c r="N52" s="4"/>
      <c r="O52"/>
      <c r="P52"/>
      <c r="Q52"/>
      <c r="R52"/>
    </row>
    <row r="53" spans="1:18" ht="12.75">
      <c r="A53" s="13"/>
      <c r="B53"/>
      <c r="C53" s="40"/>
      <c r="J53" s="18"/>
      <c r="K53" s="40"/>
      <c r="L53" s="21"/>
      <c r="O53"/>
      <c r="P53"/>
      <c r="Q53"/>
      <c r="R53"/>
    </row>
    <row r="54" spans="1:15" ht="12.75">
      <c r="A54" s="13"/>
      <c r="B54" s="18"/>
      <c r="C54" s="40"/>
      <c r="F54" s="18"/>
      <c r="G54" s="40"/>
      <c r="H54" s="21"/>
      <c r="J54" s="18"/>
      <c r="K54" s="40"/>
      <c r="L54" s="21"/>
      <c r="O54"/>
    </row>
    <row r="55" spans="1:18" ht="12.75">
      <c r="A55" s="13"/>
      <c r="B55"/>
      <c r="C55" s="19"/>
      <c r="D55" s="25"/>
      <c r="H55" s="21"/>
      <c r="K55" s="40"/>
      <c r="L55" s="21"/>
      <c r="M55"/>
      <c r="N55"/>
      <c r="O55"/>
      <c r="P55"/>
      <c r="Q55"/>
      <c r="R55"/>
    </row>
    <row r="56" spans="1:18" ht="12.75">
      <c r="A56" s="13"/>
      <c r="B56"/>
      <c r="C56" s="19"/>
      <c r="D56" s="25"/>
      <c r="H56" s="21"/>
      <c r="K56" s="40"/>
      <c r="L56" s="21"/>
      <c r="M56"/>
      <c r="N56"/>
      <c r="O56"/>
      <c r="P56"/>
      <c r="Q56"/>
      <c r="R56"/>
    </row>
    <row r="57" spans="1:15" ht="12.75">
      <c r="A57" s="13"/>
      <c r="B57"/>
      <c r="C57" s="19"/>
      <c r="D57" s="25"/>
      <c r="H57" s="21"/>
      <c r="K57" s="40"/>
      <c r="L57" s="21"/>
      <c r="M57"/>
      <c r="N57"/>
      <c r="O57"/>
    </row>
    <row r="58" spans="1:15" ht="12.75">
      <c r="A58" s="13"/>
      <c r="B58"/>
      <c r="C58" s="19"/>
      <c r="D58" s="25"/>
      <c r="H58" s="21"/>
      <c r="K58" s="40"/>
      <c r="L58" s="21"/>
      <c r="M58"/>
      <c r="N58"/>
      <c r="O58"/>
    </row>
    <row r="59" spans="1:18" ht="12.75">
      <c r="A59" s="26">
        <f>A51+1</f>
        <v>8</v>
      </c>
      <c r="B59" s="14"/>
      <c r="C59" s="14"/>
      <c r="D59" s="17"/>
      <c r="F59" s="14"/>
      <c r="G59" s="14"/>
      <c r="H59" s="16"/>
      <c r="I59" s="15"/>
      <c r="J59" s="14"/>
      <c r="K59" s="14"/>
      <c r="L59" s="17"/>
      <c r="M59"/>
      <c r="N59"/>
      <c r="O59"/>
      <c r="P59" s="14"/>
      <c r="Q59" s="14"/>
      <c r="R59" s="17"/>
    </row>
    <row r="60" spans="1:18" s="15" customFormat="1" ht="12.75">
      <c r="A60" s="26"/>
      <c r="B60" s="18"/>
      <c r="C60" s="40"/>
      <c r="D60" s="21"/>
      <c r="E60" s="14"/>
      <c r="F60" s="18"/>
      <c r="G60" s="4"/>
      <c r="H60" s="21"/>
      <c r="I60"/>
      <c r="J60" s="30"/>
      <c r="K60" s="40"/>
      <c r="L60" s="21"/>
      <c r="M60" s="4"/>
      <c r="N60" s="4"/>
      <c r="O60"/>
      <c r="P60" s="4"/>
      <c r="Q60" s="4"/>
      <c r="R60" s="4"/>
    </row>
    <row r="61" spans="1:15" ht="12.75">
      <c r="A61" s="26"/>
      <c r="B61" s="18"/>
      <c r="C61" s="40"/>
      <c r="H61" s="21"/>
      <c r="J61" s="41"/>
      <c r="K61" s="40"/>
      <c r="L61" s="21"/>
      <c r="N61"/>
      <c r="O61"/>
    </row>
    <row r="62" spans="1:15" ht="12.75">
      <c r="A62" s="26"/>
      <c r="B62" s="18"/>
      <c r="C62" s="40"/>
      <c r="H62" s="21"/>
      <c r="J62"/>
      <c r="K62" s="19"/>
      <c r="L62" s="25"/>
      <c r="O62"/>
    </row>
    <row r="63" spans="1:15" ht="12.75">
      <c r="A63" s="26"/>
      <c r="B63" s="18"/>
      <c r="C63" s="40"/>
      <c r="H63" s="21"/>
      <c r="K63" s="40"/>
      <c r="L63" s="21"/>
      <c r="M63"/>
      <c r="N63"/>
      <c r="O63"/>
    </row>
    <row r="64" spans="1:15" ht="12.75">
      <c r="A64" s="26"/>
      <c r="B64"/>
      <c r="C64" s="19"/>
      <c r="D64" s="25"/>
      <c r="H64" s="21"/>
      <c r="K64" s="40"/>
      <c r="L64" s="21"/>
      <c r="M64"/>
      <c r="N64"/>
      <c r="O64"/>
    </row>
    <row r="65" spans="1:15" ht="12.75">
      <c r="A65" s="26"/>
      <c r="B65"/>
      <c r="C65" s="19"/>
      <c r="D65" s="25"/>
      <c r="H65" s="21"/>
      <c r="K65" s="40"/>
      <c r="L65" s="21"/>
      <c r="M65"/>
      <c r="N65"/>
      <c r="O65"/>
    </row>
    <row r="66" spans="1:15" ht="12.75">
      <c r="A66" s="26"/>
      <c r="B66"/>
      <c r="C66" s="19"/>
      <c r="D66" s="25"/>
      <c r="H66" s="21"/>
      <c r="K66" s="40"/>
      <c r="L66" s="21"/>
      <c r="M66"/>
      <c r="N66"/>
      <c r="O66"/>
    </row>
    <row r="67" spans="1:18" ht="12.75">
      <c r="A67" s="13">
        <f>A59+1</f>
        <v>9</v>
      </c>
      <c r="B67" s="14"/>
      <c r="C67" s="14"/>
      <c r="D67" s="17"/>
      <c r="F67" s="14"/>
      <c r="G67" s="14"/>
      <c r="H67" s="16"/>
      <c r="I67" s="15"/>
      <c r="J67" s="14"/>
      <c r="K67" s="14"/>
      <c r="L67" s="17"/>
      <c r="M67"/>
      <c r="N67"/>
      <c r="O67"/>
      <c r="P67" s="14"/>
      <c r="Q67" s="14"/>
      <c r="R67" s="17"/>
    </row>
    <row r="68" spans="1:18" s="15" customFormat="1" ht="12.75">
      <c r="A68" s="13"/>
      <c r="B68" s="18"/>
      <c r="C68" s="40"/>
      <c r="D68" s="21"/>
      <c r="E68" s="14"/>
      <c r="F68" s="18"/>
      <c r="G68" s="4"/>
      <c r="H68" s="21"/>
      <c r="I68"/>
      <c r="J68" s="30"/>
      <c r="K68" s="40"/>
      <c r="L68" s="21"/>
      <c r="M68" s="4"/>
      <c r="N68" s="4"/>
      <c r="O68"/>
      <c r="P68" s="4"/>
      <c r="Q68" s="4"/>
      <c r="R68" s="4"/>
    </row>
    <row r="69" spans="1:15" ht="12.75">
      <c r="A69" s="13"/>
      <c r="B69" s="18"/>
      <c r="C69" s="40"/>
      <c r="H69" s="21"/>
      <c r="J69" s="41"/>
      <c r="K69" s="40"/>
      <c r="L69" s="21"/>
      <c r="O69"/>
    </row>
    <row r="70" spans="1:15" ht="12.75">
      <c r="A70" s="13"/>
      <c r="C70" s="40"/>
      <c r="H70" s="21"/>
      <c r="J70" s="41"/>
      <c r="K70" s="40"/>
      <c r="L70" s="21"/>
      <c r="O70"/>
    </row>
    <row r="71" spans="1:15" ht="12.75">
      <c r="A71" s="13"/>
      <c r="C71" s="40"/>
      <c r="H71" s="21"/>
      <c r="J71" s="41"/>
      <c r="K71" s="40"/>
      <c r="L71" s="21"/>
      <c r="N71"/>
      <c r="O71"/>
    </row>
    <row r="72" spans="1:15" ht="12.75">
      <c r="A72" s="13"/>
      <c r="B72"/>
      <c r="C72" s="19"/>
      <c r="D72" s="25"/>
      <c r="H72" s="21"/>
      <c r="J72" s="41"/>
      <c r="K72" s="40"/>
      <c r="L72" s="21"/>
      <c r="M72"/>
      <c r="N72"/>
      <c r="O72"/>
    </row>
    <row r="73" spans="1:15" ht="12.75">
      <c r="A73" s="13"/>
      <c r="B73"/>
      <c r="C73" s="19"/>
      <c r="D73" s="25"/>
      <c r="H73" s="21"/>
      <c r="J73" s="41"/>
      <c r="K73" s="40"/>
      <c r="L73" s="21"/>
      <c r="M73"/>
      <c r="N73"/>
      <c r="O73"/>
    </row>
    <row r="74" spans="1:15" ht="12.75">
      <c r="A74" s="13"/>
      <c r="C74" s="40"/>
      <c r="H74" s="21"/>
      <c r="K74" s="40"/>
      <c r="L74" s="21"/>
      <c r="M74"/>
      <c r="N74"/>
      <c r="O74"/>
    </row>
    <row r="75" spans="1:18" ht="12.75">
      <c r="A75" s="26">
        <f>A67+1</f>
        <v>10</v>
      </c>
      <c r="B75" s="14"/>
      <c r="C75" s="14"/>
      <c r="D75" s="17"/>
      <c r="F75" s="14"/>
      <c r="G75" s="14"/>
      <c r="H75" s="16"/>
      <c r="I75" s="15"/>
      <c r="J75" s="14"/>
      <c r="K75" s="14"/>
      <c r="L75" s="17"/>
      <c r="M75"/>
      <c r="N75"/>
      <c r="O75"/>
      <c r="P75" s="14"/>
      <c r="Q75" s="14"/>
      <c r="R75" s="17"/>
    </row>
    <row r="76" spans="1:18" s="15" customFormat="1" ht="12.75">
      <c r="A76" s="26"/>
      <c r="B76" s="30"/>
      <c r="C76" s="40"/>
      <c r="D76" s="21"/>
      <c r="E76" s="14"/>
      <c r="F76" s="18"/>
      <c r="G76" s="4"/>
      <c r="H76" s="21"/>
      <c r="I76"/>
      <c r="J76" s="30"/>
      <c r="K76" s="40"/>
      <c r="L76" s="21"/>
      <c r="M76" s="4"/>
      <c r="N76" s="4"/>
      <c r="O76"/>
      <c r="P76" s="4"/>
      <c r="Q76" s="4"/>
      <c r="R76" s="4"/>
    </row>
    <row r="77" spans="1:15" ht="12.75">
      <c r="A77" s="26"/>
      <c r="B77" s="18"/>
      <c r="C77" s="40"/>
      <c r="H77" s="21"/>
      <c r="J77" s="41"/>
      <c r="K77" s="40"/>
      <c r="L77" s="21"/>
      <c r="O77"/>
    </row>
    <row r="78" spans="1:15" ht="12.75">
      <c r="A78" s="26"/>
      <c r="C78" s="40"/>
      <c r="H78" s="21"/>
      <c r="J78" s="138"/>
      <c r="K78" s="40"/>
      <c r="L78" s="21"/>
      <c r="O78"/>
    </row>
    <row r="79" spans="1:18" ht="12.75">
      <c r="A79" s="26"/>
      <c r="B79" s="18"/>
      <c r="C79" s="40"/>
      <c r="H79" s="21"/>
      <c r="J79" s="138"/>
      <c r="K79" s="40"/>
      <c r="L79" s="21"/>
      <c r="O79"/>
      <c r="P79"/>
      <c r="Q79"/>
      <c r="R79"/>
    </row>
    <row r="80" spans="1:18" ht="12.75">
      <c r="A80" s="26"/>
      <c r="B80" s="18"/>
      <c r="C80" s="40"/>
      <c r="H80" s="21"/>
      <c r="J80" s="138"/>
      <c r="K80" s="40"/>
      <c r="L80" s="21"/>
      <c r="M80"/>
      <c r="N80"/>
      <c r="O80"/>
      <c r="P80"/>
      <c r="Q80"/>
      <c r="R80"/>
    </row>
    <row r="81" spans="1:18" ht="12.75">
      <c r="A81" s="26"/>
      <c r="B81"/>
      <c r="C81" s="19"/>
      <c r="D81" s="25"/>
      <c r="H81" s="21"/>
      <c r="J81" s="138"/>
      <c r="K81" s="40"/>
      <c r="L81" s="21"/>
      <c r="M81"/>
      <c r="N81"/>
      <c r="O81"/>
      <c r="P81"/>
      <c r="Q81"/>
      <c r="R81"/>
    </row>
    <row r="82" spans="1:18" ht="12.75">
      <c r="A82" s="26"/>
      <c r="B82"/>
      <c r="C82" s="19"/>
      <c r="D82" s="25"/>
      <c r="H82" s="21"/>
      <c r="J82" s="138"/>
      <c r="K82" s="40"/>
      <c r="L82" s="21"/>
      <c r="M82"/>
      <c r="N82"/>
      <c r="O82"/>
      <c r="P82"/>
      <c r="Q82"/>
      <c r="R82"/>
    </row>
    <row r="83" spans="1:18" ht="12.75">
      <c r="A83" s="13">
        <f>A75+1</f>
        <v>11</v>
      </c>
      <c r="F83" s="14"/>
      <c r="G83" s="14"/>
      <c r="H83" s="16"/>
      <c r="I83" s="15"/>
      <c r="J83" s="14"/>
      <c r="K83" s="14"/>
      <c r="L83" s="17"/>
      <c r="M83"/>
      <c r="N83"/>
      <c r="O83"/>
      <c r="P83" s="14"/>
      <c r="Q83" s="14"/>
      <c r="R83" s="17"/>
    </row>
    <row r="84" spans="1:18" s="15" customFormat="1" ht="12.75">
      <c r="A84" s="13"/>
      <c r="E84" s="14"/>
      <c r="F84" s="18"/>
      <c r="G84" s="4"/>
      <c r="H84" s="21"/>
      <c r="I84"/>
      <c r="J84" s="30"/>
      <c r="K84" s="40"/>
      <c r="L84" s="21"/>
      <c r="M84" s="4"/>
      <c r="N84" s="4"/>
      <c r="O84"/>
      <c r="P84"/>
      <c r="Q84"/>
      <c r="R84"/>
    </row>
    <row r="85" spans="1:18" ht="12.75">
      <c r="A85" s="13"/>
      <c r="H85" s="21"/>
      <c r="J85" s="41"/>
      <c r="K85" s="40"/>
      <c r="L85" s="21"/>
      <c r="N85"/>
      <c r="O85"/>
      <c r="P85"/>
      <c r="Q85"/>
      <c r="R85"/>
    </row>
    <row r="86" spans="1:18" ht="12.75">
      <c r="A86" s="13"/>
      <c r="H86" s="21"/>
      <c r="J86" s="138"/>
      <c r="K86" s="40"/>
      <c r="L86" s="21"/>
      <c r="O86"/>
      <c r="P86"/>
      <c r="Q86"/>
      <c r="R86"/>
    </row>
    <row r="87" spans="1:18" ht="12.75">
      <c r="A87" s="13"/>
      <c r="H87" s="21"/>
      <c r="J87"/>
      <c r="K87" s="19"/>
      <c r="L87" s="25"/>
      <c r="M87"/>
      <c r="N87"/>
      <c r="O87"/>
      <c r="P87"/>
      <c r="Q87"/>
      <c r="R87"/>
    </row>
    <row r="88" spans="1:18" ht="12.75">
      <c r="A88" s="13"/>
      <c r="H88" s="21"/>
      <c r="J88"/>
      <c r="K88" s="19"/>
      <c r="L88" s="25"/>
      <c r="M88"/>
      <c r="N88"/>
      <c r="O88"/>
      <c r="P88"/>
      <c r="Q88"/>
      <c r="R88"/>
    </row>
    <row r="89" spans="1:18" ht="12.75">
      <c r="A89" s="13"/>
      <c r="H89" s="21"/>
      <c r="J89"/>
      <c r="K89" s="19"/>
      <c r="L89" s="25"/>
      <c r="M89"/>
      <c r="N89"/>
      <c r="O89"/>
      <c r="P89"/>
      <c r="Q89"/>
      <c r="R89"/>
    </row>
    <row r="90" spans="1:18" ht="12.75">
      <c r="A90" s="13"/>
      <c r="J90"/>
      <c r="K90" s="19"/>
      <c r="L90" s="25"/>
      <c r="M90"/>
      <c r="N90"/>
      <c r="O90"/>
      <c r="P90"/>
      <c r="Q90"/>
      <c r="R90"/>
    </row>
    <row r="91" spans="1:18" ht="12.75">
      <c r="A91" s="26">
        <f>A83+1</f>
        <v>12</v>
      </c>
      <c r="J91" s="14"/>
      <c r="K91" s="14"/>
      <c r="L91" s="17"/>
      <c r="M91"/>
      <c r="N91"/>
      <c r="O91"/>
      <c r="P91" s="14"/>
      <c r="Q91" s="14"/>
      <c r="R91" s="17"/>
    </row>
    <row r="92" spans="1:18" ht="12.75">
      <c r="A92" s="26"/>
      <c r="J92" s="18"/>
      <c r="K92" s="40"/>
      <c r="L92" s="40"/>
      <c r="O92"/>
      <c r="P92"/>
      <c r="Q92"/>
      <c r="R92"/>
    </row>
    <row r="93" spans="1:18" ht="12.75">
      <c r="A93" s="26"/>
      <c r="J93" s="18"/>
      <c r="K93" s="40"/>
      <c r="L93" s="40"/>
      <c r="O93"/>
      <c r="P93"/>
      <c r="Q93"/>
      <c r="R93"/>
    </row>
    <row r="94" spans="1:18" ht="12.75">
      <c r="A94" s="26"/>
      <c r="J94" s="18"/>
      <c r="O94"/>
      <c r="P94"/>
      <c r="Q94"/>
      <c r="R94"/>
    </row>
    <row r="95" spans="1:15" ht="12.75">
      <c r="A95" s="26"/>
      <c r="J95" s="18"/>
      <c r="N95"/>
      <c r="O95"/>
    </row>
    <row r="96" spans="1:15" ht="12.75">
      <c r="A96" s="26"/>
      <c r="J96" s="18"/>
      <c r="O96"/>
    </row>
    <row r="97" spans="1:12" ht="12.75">
      <c r="A97" s="26"/>
      <c r="J97"/>
      <c r="K97"/>
      <c r="L97"/>
    </row>
    <row r="98" spans="1:12" ht="12.75">
      <c r="A98" s="26"/>
      <c r="J98"/>
      <c r="K98"/>
      <c r="L98"/>
    </row>
    <row r="99" spans="1:15" ht="12.75">
      <c r="A99" s="13">
        <f>A91+1</f>
        <v>13</v>
      </c>
      <c r="J99" s="14"/>
      <c r="K99" s="14"/>
      <c r="L99" s="17"/>
      <c r="M99"/>
      <c r="N99"/>
      <c r="O99"/>
    </row>
    <row r="100" spans="1:13" ht="12.75">
      <c r="A100" s="13"/>
      <c r="J100" s="30"/>
      <c r="K100" s="40"/>
      <c r="L100" s="40"/>
      <c r="M100" s="41"/>
    </row>
    <row r="101" spans="1:13" ht="12.75">
      <c r="A101" s="13"/>
      <c r="J101" s="18"/>
      <c r="K101" s="40"/>
      <c r="L101" s="40"/>
      <c r="M101" s="41"/>
    </row>
    <row r="102" spans="1:12" ht="12.75">
      <c r="A102" s="13"/>
      <c r="B102" s="18"/>
      <c r="C102" s="40"/>
      <c r="J102" s="18"/>
      <c r="L102" s="67"/>
    </row>
    <row r="103" spans="1:10" ht="12.75">
      <c r="A103" s="13"/>
      <c r="B103" s="18"/>
      <c r="C103" s="40"/>
      <c r="J103" s="18"/>
    </row>
    <row r="104" spans="1:10" ht="12.75">
      <c r="A104" s="13"/>
      <c r="B104" s="18"/>
      <c r="C104" s="40"/>
      <c r="J104" s="18"/>
    </row>
    <row r="105" spans="1:12" ht="12.75">
      <c r="A105" s="13"/>
      <c r="B105"/>
      <c r="C105" s="19"/>
      <c r="D105" s="25"/>
      <c r="J105"/>
      <c r="K105"/>
      <c r="L105"/>
    </row>
    <row r="106" spans="1:12" ht="12.75">
      <c r="A106" s="13"/>
      <c r="B106"/>
      <c r="C106"/>
      <c r="D106"/>
      <c r="J106"/>
      <c r="K106"/>
      <c r="L106"/>
    </row>
    <row r="107" spans="1:15" ht="12.75">
      <c r="A107" s="26">
        <f>A99+1</f>
        <v>14</v>
      </c>
      <c r="J107" s="14"/>
      <c r="K107" s="14"/>
      <c r="L107" s="17"/>
      <c r="M107"/>
      <c r="N107"/>
      <c r="O107"/>
    </row>
    <row r="108" spans="1:13" ht="12.75">
      <c r="A108" s="26"/>
      <c r="J108" s="18"/>
      <c r="K108" s="40"/>
      <c r="L108" s="40"/>
      <c r="M108" s="41"/>
    </row>
    <row r="109" spans="1:13" ht="12.75">
      <c r="A109" s="26"/>
      <c r="J109"/>
      <c r="K109" s="40"/>
      <c r="L109" s="40"/>
      <c r="M109" s="41"/>
    </row>
    <row r="110" spans="1:13" ht="12.75">
      <c r="A110" s="26"/>
      <c r="B110" s="18"/>
      <c r="C110" s="40"/>
      <c r="J110" s="18"/>
      <c r="K110" s="67"/>
      <c r="M110" s="41"/>
    </row>
    <row r="111" spans="1:13" ht="12.75">
      <c r="A111" s="26"/>
      <c r="B111" s="18"/>
      <c r="C111" s="40"/>
      <c r="J111" s="18"/>
      <c r="M111" s="41"/>
    </row>
    <row r="112" spans="1:13" ht="12.75">
      <c r="A112" s="26"/>
      <c r="B112"/>
      <c r="C112" s="19"/>
      <c r="D112" s="25"/>
      <c r="J112"/>
      <c r="K112"/>
      <c r="L112"/>
      <c r="M112" s="41"/>
    </row>
    <row r="113" spans="1:13" ht="12.75">
      <c r="A113" s="26"/>
      <c r="B113"/>
      <c r="C113" s="19"/>
      <c r="D113" s="25"/>
      <c r="J113"/>
      <c r="K113"/>
      <c r="L113"/>
      <c r="M113" s="41"/>
    </row>
    <row r="114" spans="1:13" ht="12.75">
      <c r="A114" s="26"/>
      <c r="B114"/>
      <c r="C114"/>
      <c r="D114"/>
      <c r="J114"/>
      <c r="K114"/>
      <c r="L114"/>
      <c r="M114" s="41"/>
    </row>
    <row r="115" spans="1:15" ht="12.75">
      <c r="A115" s="13">
        <f>A107+1</f>
        <v>15</v>
      </c>
      <c r="M115"/>
      <c r="N115"/>
      <c r="O115"/>
    </row>
    <row r="116" spans="1:13" ht="12.75">
      <c r="A116" s="13"/>
      <c r="M116" s="41"/>
    </row>
    <row r="117" ht="12.75">
      <c r="A117" s="13"/>
    </row>
    <row r="118" spans="1:3" ht="12.75">
      <c r="A118" s="13"/>
      <c r="B118" s="41"/>
      <c r="C118" s="40"/>
    </row>
    <row r="119" spans="1:15" ht="12.75">
      <c r="A119" s="13"/>
      <c r="B119" s="41"/>
      <c r="C119" s="40"/>
      <c r="J119" s="41"/>
      <c r="K119" s="41"/>
      <c r="L119" s="67"/>
      <c r="M119"/>
      <c r="N119"/>
      <c r="O119"/>
    </row>
    <row r="120" spans="1:15" ht="12.75">
      <c r="A120" s="13"/>
      <c r="B120" s="41"/>
      <c r="C120" s="40"/>
      <c r="J120" s="41"/>
      <c r="K120" s="41"/>
      <c r="L120" s="67"/>
      <c r="M120"/>
      <c r="N120"/>
      <c r="O120"/>
    </row>
    <row r="121" spans="1:15" ht="12.75">
      <c r="A121" s="13"/>
      <c r="B121"/>
      <c r="C121" s="19"/>
      <c r="D121" s="25"/>
      <c r="J121"/>
      <c r="K121"/>
      <c r="L121"/>
      <c r="M121"/>
      <c r="N121"/>
      <c r="O121"/>
    </row>
    <row r="122" spans="1:15" ht="12.75">
      <c r="A122" s="13"/>
      <c r="J122"/>
      <c r="K122"/>
      <c r="L122"/>
      <c r="M122"/>
      <c r="N122"/>
      <c r="O122"/>
    </row>
    <row r="123" spans="1:15" ht="12.75">
      <c r="A123" s="26">
        <f>A115+1</f>
        <v>16</v>
      </c>
      <c r="N123"/>
      <c r="O123"/>
    </row>
    <row r="124" spans="1:15" ht="12.75">
      <c r="A124" s="26"/>
      <c r="N124"/>
      <c r="O124"/>
    </row>
    <row r="125" spans="1:15" ht="12.75">
      <c r="A125" s="26"/>
      <c r="N125"/>
      <c r="O125"/>
    </row>
    <row r="126" spans="1:15" ht="12.75">
      <c r="A126" s="26"/>
      <c r="N126"/>
      <c r="O126"/>
    </row>
    <row r="127" spans="1:15" ht="12.75">
      <c r="A127" s="26"/>
      <c r="N127"/>
      <c r="O127"/>
    </row>
    <row r="128" spans="1:15" ht="12.75">
      <c r="A128" s="26"/>
      <c r="N128"/>
      <c r="O128"/>
    </row>
    <row r="129" spans="1:15" ht="12.75">
      <c r="A129" s="26"/>
      <c r="N129"/>
      <c r="O129"/>
    </row>
    <row r="130" spans="1:15" ht="12.75">
      <c r="A130" s="26"/>
      <c r="N130"/>
      <c r="O130"/>
    </row>
    <row r="131" spans="1:15" ht="12.75">
      <c r="A131" s="13">
        <f>A123+1</f>
        <v>17</v>
      </c>
      <c r="N131"/>
      <c r="O131"/>
    </row>
    <row r="132" spans="1:15" ht="12.75">
      <c r="A132" s="13"/>
      <c r="N132"/>
      <c r="O132"/>
    </row>
    <row r="133" spans="1:15" ht="12.75">
      <c r="A133" s="13"/>
      <c r="N133"/>
      <c r="O133"/>
    </row>
    <row r="134" spans="1:15" ht="12.75">
      <c r="A134" s="13"/>
      <c r="N134"/>
      <c r="O134"/>
    </row>
    <row r="135" ht="12.75">
      <c r="A135" s="13"/>
    </row>
    <row r="136" ht="12.75">
      <c r="A136" s="13"/>
    </row>
    <row r="137" ht="12.75">
      <c r="A137" s="13"/>
    </row>
    <row r="138" ht="12.75">
      <c r="A138" s="13"/>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5" ht="12.75">
      <c r="A154" s="13"/>
      <c r="B154" s="135"/>
      <c r="C154" s="135"/>
      <c r="D154" s="135"/>
      <c r="E154" s="46"/>
    </row>
    <row r="155" spans="1:5" ht="15.75">
      <c r="A155" s="26">
        <v>1</v>
      </c>
      <c r="B155" s="14" t="s">
        <v>3</v>
      </c>
      <c r="C155" s="14" t="s">
        <v>75</v>
      </c>
      <c r="D155" s="17" t="s">
        <v>95</v>
      </c>
      <c r="E155" s="14"/>
    </row>
    <row r="156" spans="1:4" ht="15.75">
      <c r="A156" s="26"/>
      <c r="B156" s="30" t="s">
        <v>353</v>
      </c>
      <c r="C156" s="40">
        <v>0</v>
      </c>
      <c r="D156" s="21">
        <v>9.7</v>
      </c>
    </row>
    <row r="157" spans="1:4" ht="12.75">
      <c r="A157" s="26"/>
      <c r="B157" s="4" t="s">
        <v>78</v>
      </c>
      <c r="C157" s="40">
        <v>886</v>
      </c>
      <c r="D157" s="21">
        <v>13</v>
      </c>
    </row>
    <row r="158" spans="1:4" ht="12.75">
      <c r="A158" s="26"/>
      <c r="B158" s="41"/>
      <c r="C158" s="40">
        <v>1630</v>
      </c>
      <c r="D158" s="21">
        <v>21</v>
      </c>
    </row>
    <row r="159" spans="1:3" ht="12.75">
      <c r="A159" s="26"/>
      <c r="C159" s="40"/>
    </row>
    <row r="160" spans="1:3" ht="12.75">
      <c r="A160" s="26"/>
      <c r="C160" s="40"/>
    </row>
    <row r="161" spans="1:3" ht="12.75">
      <c r="A161" s="26"/>
      <c r="C161" s="40"/>
    </row>
    <row r="162" spans="1:3" ht="12.75">
      <c r="A162" s="26"/>
      <c r="C162" s="40"/>
    </row>
    <row r="163" spans="1:4" ht="15.75">
      <c r="A163" s="13">
        <f>A155+1</f>
        <v>2</v>
      </c>
      <c r="B163" s="14" t="s">
        <v>5</v>
      </c>
      <c r="C163" s="14" t="s">
        <v>75</v>
      </c>
      <c r="D163" s="17" t="s">
        <v>95</v>
      </c>
    </row>
    <row r="164" spans="1:5" ht="15.75">
      <c r="A164" s="13"/>
      <c r="B164" s="30" t="s">
        <v>357</v>
      </c>
      <c r="C164" s="40">
        <v>0</v>
      </c>
      <c r="D164" s="21">
        <v>1.5</v>
      </c>
      <c r="E164" s="14"/>
    </row>
    <row r="165" spans="1:4" ht="12.75">
      <c r="A165" s="13"/>
      <c r="C165" s="19">
        <v>1700</v>
      </c>
      <c r="D165" s="21">
        <v>29.6</v>
      </c>
    </row>
    <row r="166" spans="1:3" ht="12.75">
      <c r="A166" s="13"/>
      <c r="C166" s="40"/>
    </row>
    <row r="167" spans="1:3" ht="12.75">
      <c r="A167" s="13"/>
      <c r="C167" s="40"/>
    </row>
    <row r="168" spans="1:3" ht="12.75">
      <c r="A168" s="13"/>
      <c r="C168" s="40"/>
    </row>
    <row r="169" spans="1:3" ht="12.75">
      <c r="A169" s="13"/>
      <c r="C169" s="40"/>
    </row>
    <row r="170" spans="1:3" ht="12.75">
      <c r="A170" s="13"/>
      <c r="C170" s="40"/>
    </row>
    <row r="171" spans="1:4" ht="15.75">
      <c r="A171" s="26">
        <f>A163+1</f>
        <v>3</v>
      </c>
      <c r="B171" s="14" t="s">
        <v>6</v>
      </c>
      <c r="C171" s="14" t="s">
        <v>75</v>
      </c>
      <c r="D171" s="17" t="s">
        <v>95</v>
      </c>
    </row>
    <row r="172" spans="1:5" ht="15.75">
      <c r="A172" s="26"/>
      <c r="B172" s="30" t="s">
        <v>350</v>
      </c>
      <c r="C172" s="40">
        <v>0</v>
      </c>
      <c r="D172" s="21">
        <v>-40.9</v>
      </c>
      <c r="E172" s="14"/>
    </row>
    <row r="173" spans="1:4" ht="12.75">
      <c r="A173" s="26"/>
      <c r="B173" s="41" t="s">
        <v>77</v>
      </c>
      <c r="C173" s="40">
        <v>983</v>
      </c>
      <c r="D173" s="21">
        <v>-10.1</v>
      </c>
    </row>
    <row r="174" spans="1:4" ht="12.75">
      <c r="A174" s="26"/>
      <c r="C174" s="40">
        <v>1286</v>
      </c>
      <c r="D174" s="21">
        <v>-0.0001</v>
      </c>
    </row>
    <row r="175" spans="1:3" ht="12.75">
      <c r="A175" s="26"/>
      <c r="C175" s="40"/>
    </row>
    <row r="176" spans="1:3" ht="12.75">
      <c r="A176" s="26"/>
      <c r="C176" s="40"/>
    </row>
    <row r="177" spans="1:3" ht="12.75">
      <c r="A177" s="26"/>
      <c r="C177" s="40"/>
    </row>
    <row r="178" spans="1:3" ht="12.75">
      <c r="A178" s="26"/>
      <c r="C178" s="40"/>
    </row>
    <row r="179" spans="1:4" ht="15.75">
      <c r="A179" s="13">
        <f>A171+1</f>
        <v>4</v>
      </c>
      <c r="B179" s="14" t="s">
        <v>7</v>
      </c>
      <c r="C179" s="14" t="s">
        <v>75</v>
      </c>
      <c r="D179" s="17" t="s">
        <v>95</v>
      </c>
    </row>
    <row r="180" spans="1:5" ht="15.75">
      <c r="A180" s="13"/>
      <c r="B180" s="30" t="s">
        <v>359</v>
      </c>
      <c r="C180" s="40">
        <v>0</v>
      </c>
      <c r="D180" s="21">
        <v>1</v>
      </c>
      <c r="E180" s="14"/>
    </row>
    <row r="181" spans="1:4" ht="12.75">
      <c r="A181" s="13"/>
      <c r="B181" s="41"/>
      <c r="C181" s="40">
        <v>500</v>
      </c>
      <c r="D181" s="21">
        <v>13.6</v>
      </c>
    </row>
    <row r="182" spans="1:3" ht="12.75">
      <c r="A182" s="13"/>
      <c r="B182" s="41"/>
      <c r="C182" s="19"/>
    </row>
    <row r="183" spans="1:3" ht="12.75">
      <c r="A183" s="13"/>
      <c r="B183" s="41"/>
      <c r="C183" s="40"/>
    </row>
    <row r="184" spans="1:3" ht="12.75">
      <c r="A184" s="13"/>
      <c r="B184" s="41"/>
      <c r="C184" s="28"/>
    </row>
    <row r="185" spans="1:3" ht="12.75">
      <c r="A185" s="13"/>
      <c r="B185" s="41"/>
      <c r="C185" s="28"/>
    </row>
    <row r="186" spans="1:3" ht="12.75">
      <c r="A186" s="13"/>
      <c r="B186" s="41"/>
      <c r="C186" s="28"/>
    </row>
    <row r="187" spans="1:4" ht="15.75">
      <c r="A187" s="26">
        <f>A179+1</f>
        <v>5</v>
      </c>
      <c r="B187" s="14" t="s">
        <v>330</v>
      </c>
      <c r="C187" s="14" t="s">
        <v>75</v>
      </c>
      <c r="D187" s="17" t="s">
        <v>95</v>
      </c>
    </row>
    <row r="188" spans="1:5" ht="15.75">
      <c r="A188" s="26"/>
      <c r="B188" s="30" t="s">
        <v>340</v>
      </c>
      <c r="C188" s="40">
        <v>0</v>
      </c>
      <c r="D188" s="21">
        <v>-25.6</v>
      </c>
      <c r="E188" s="14"/>
    </row>
    <row r="189" spans="1:4" ht="12.75">
      <c r="A189" s="26"/>
      <c r="B189" s="41"/>
      <c r="C189" s="40">
        <v>1700</v>
      </c>
      <c r="D189" s="21">
        <v>-31</v>
      </c>
    </row>
    <row r="190" spans="1:3" ht="12.75">
      <c r="A190" s="26"/>
      <c r="B190" s="138"/>
      <c r="C190" s="40"/>
    </row>
    <row r="191" spans="1:3" ht="12.75">
      <c r="A191" s="26"/>
      <c r="B191" s="18"/>
      <c r="C191" s="40"/>
    </row>
    <row r="192" spans="1:3" ht="12.75">
      <c r="A192" s="26"/>
      <c r="B192" s="18"/>
      <c r="C192" s="40"/>
    </row>
    <row r="193" spans="1:3" ht="12.75">
      <c r="A193" s="26"/>
      <c r="B193" s="18"/>
      <c r="C193" s="40"/>
    </row>
    <row r="194" spans="1:3" ht="12.75">
      <c r="A194" s="26"/>
      <c r="B194" s="18"/>
      <c r="C194" s="40"/>
    </row>
    <row r="195" spans="1:4" ht="15.75">
      <c r="A195" s="13">
        <f>A187+1</f>
        <v>6</v>
      </c>
      <c r="B195" s="14" t="s">
        <v>9</v>
      </c>
      <c r="C195" s="14" t="s">
        <v>75</v>
      </c>
      <c r="D195" s="17" t="s">
        <v>95</v>
      </c>
    </row>
    <row r="196" spans="1:5" ht="15.75">
      <c r="A196" s="13"/>
      <c r="B196" s="18" t="s">
        <v>336</v>
      </c>
      <c r="C196" s="40">
        <v>0</v>
      </c>
      <c r="D196" s="21">
        <v>-9.6</v>
      </c>
      <c r="E196" s="14"/>
    </row>
    <row r="197" spans="1:4" ht="12.75">
      <c r="A197" s="13"/>
      <c r="B197" s="18"/>
      <c r="C197" s="40">
        <v>1416.6666666666667</v>
      </c>
      <c r="D197" s="21">
        <v>-0.0001</v>
      </c>
    </row>
    <row r="198" spans="1:3" ht="12.75">
      <c r="A198" s="13"/>
      <c r="B198" s="18"/>
      <c r="C198" s="40"/>
    </row>
    <row r="199" spans="1:4" ht="12.75">
      <c r="A199" s="13"/>
      <c r="B199"/>
      <c r="C199" s="19"/>
      <c r="D199" s="25"/>
    </row>
    <row r="200" spans="1:4" ht="12.75">
      <c r="A200" s="13"/>
      <c r="B200"/>
      <c r="C200" s="19"/>
      <c r="D200" s="25"/>
    </row>
    <row r="201" spans="1:4" ht="12.75">
      <c r="A201" s="13"/>
      <c r="B201"/>
      <c r="C201" s="19"/>
      <c r="D201" s="25"/>
    </row>
    <row r="202" spans="1:4" ht="12.75">
      <c r="A202" s="13"/>
      <c r="B202"/>
      <c r="C202" s="19"/>
      <c r="D202" s="25"/>
    </row>
    <row r="203" spans="1:4" ht="15.75">
      <c r="A203" s="26">
        <f>A195+1</f>
        <v>7</v>
      </c>
      <c r="B203" s="14" t="s">
        <v>9</v>
      </c>
      <c r="C203" s="14" t="s">
        <v>75</v>
      </c>
      <c r="D203" s="17" t="s">
        <v>95</v>
      </c>
    </row>
    <row r="204" spans="1:4" ht="15.75">
      <c r="A204" s="26"/>
      <c r="B204" s="18" t="s">
        <v>338</v>
      </c>
      <c r="C204" s="40">
        <v>0</v>
      </c>
      <c r="D204" s="21">
        <v>53.7</v>
      </c>
    </row>
    <row r="205" spans="1:4" ht="12.75">
      <c r="A205" s="26"/>
      <c r="B205" s="18"/>
      <c r="C205" s="40">
        <v>1700</v>
      </c>
      <c r="D205" s="21">
        <v>31.6</v>
      </c>
    </row>
    <row r="206" spans="1:5" ht="12.75">
      <c r="A206" s="26"/>
      <c r="B206" s="18"/>
      <c r="C206" s="40"/>
      <c r="E206" s="18"/>
    </row>
    <row r="207" spans="1:5" ht="12.75">
      <c r="A207" s="26"/>
      <c r="B207" s="18"/>
      <c r="C207" s="40"/>
      <c r="E207"/>
    </row>
    <row r="208" spans="1:5" ht="12.75">
      <c r="A208" s="26"/>
      <c r="B208"/>
      <c r="C208" s="19"/>
      <c r="D208" s="25"/>
      <c r="E208"/>
    </row>
    <row r="209" spans="1:5" ht="12.75">
      <c r="A209" s="26"/>
      <c r="B209"/>
      <c r="C209" s="19"/>
      <c r="D209" s="25"/>
      <c r="E209"/>
    </row>
    <row r="210" spans="1:5" ht="12.75">
      <c r="A210" s="26"/>
      <c r="B210"/>
      <c r="C210" s="19"/>
      <c r="D210" s="25"/>
      <c r="E210"/>
    </row>
    <row r="211" spans="1:4" ht="15.75">
      <c r="A211" s="13">
        <f>A203+1</f>
        <v>8</v>
      </c>
      <c r="B211" s="14" t="s">
        <v>10</v>
      </c>
      <c r="C211" s="14" t="s">
        <v>75</v>
      </c>
      <c r="D211" s="17" t="s">
        <v>95</v>
      </c>
    </row>
    <row r="212" spans="1:5" ht="15.75">
      <c r="A212" s="13"/>
      <c r="B212" s="18" t="s">
        <v>349</v>
      </c>
      <c r="C212" s="40">
        <v>0</v>
      </c>
      <c r="D212" s="21">
        <v>-42</v>
      </c>
      <c r="E212" s="14"/>
    </row>
    <row r="213" spans="1:4" ht="12.75">
      <c r="A213" s="13"/>
      <c r="B213" s="18" t="s">
        <v>77</v>
      </c>
      <c r="C213" s="40">
        <v>713</v>
      </c>
      <c r="D213" s="21">
        <v>-19.8</v>
      </c>
    </row>
    <row r="214" spans="1:4" ht="12.75">
      <c r="A214" s="13"/>
      <c r="C214" s="40">
        <v>1067</v>
      </c>
      <c r="D214" s="21">
        <v>-0.0001</v>
      </c>
    </row>
    <row r="215" spans="1:3" ht="12.75">
      <c r="A215" s="13"/>
      <c r="C215" s="40"/>
    </row>
    <row r="216" spans="1:4" ht="12.75">
      <c r="A216" s="13"/>
      <c r="B216"/>
      <c r="C216" s="19"/>
      <c r="D216" s="25"/>
    </row>
    <row r="217" spans="1:4" ht="12.75">
      <c r="A217" s="13"/>
      <c r="B217"/>
      <c r="C217" s="19"/>
      <c r="D217" s="25"/>
    </row>
    <row r="218" spans="1:3" ht="12.75">
      <c r="A218" s="13"/>
      <c r="C218" s="40"/>
    </row>
    <row r="219" spans="1:4" ht="15.75">
      <c r="A219" s="26">
        <f>A211+1</f>
        <v>9</v>
      </c>
      <c r="B219" s="14" t="s">
        <v>331</v>
      </c>
      <c r="C219" s="14" t="s">
        <v>75</v>
      </c>
      <c r="D219" s="17" t="s">
        <v>95</v>
      </c>
    </row>
    <row r="220" spans="1:5" ht="15.75">
      <c r="A220" s="26"/>
      <c r="B220" s="30" t="s">
        <v>355</v>
      </c>
      <c r="C220" s="40">
        <v>0</v>
      </c>
      <c r="D220" s="21">
        <v>-45</v>
      </c>
      <c r="E220" s="14"/>
    </row>
    <row r="221" spans="1:4" ht="12.75">
      <c r="A221" s="26"/>
      <c r="B221" s="18"/>
      <c r="C221" s="40">
        <v>1700</v>
      </c>
      <c r="D221" s="21">
        <v>-49.9</v>
      </c>
    </row>
    <row r="222" spans="1:3" ht="12.75">
      <c r="A222" s="26"/>
      <c r="C222" s="40"/>
    </row>
    <row r="223" spans="1:3" ht="12.75">
      <c r="A223" s="26"/>
      <c r="B223" s="18"/>
      <c r="C223" s="40"/>
    </row>
    <row r="224" spans="1:3" ht="12.75">
      <c r="A224" s="26"/>
      <c r="B224" s="18"/>
      <c r="C224" s="40"/>
    </row>
    <row r="225" spans="1:4" ht="12.75">
      <c r="A225" s="26"/>
      <c r="B225"/>
      <c r="C225" s="19"/>
      <c r="D225" s="25"/>
    </row>
    <row r="226" spans="1:4" ht="12.75">
      <c r="A226" s="26"/>
      <c r="B226"/>
      <c r="C226" s="19"/>
      <c r="D226" s="25"/>
    </row>
    <row r="227" spans="1:4" ht="15.75">
      <c r="A227" s="13">
        <f>A219+1</f>
        <v>10</v>
      </c>
      <c r="B227" s="14" t="s">
        <v>86</v>
      </c>
      <c r="C227" s="14" t="s">
        <v>75</v>
      </c>
      <c r="D227" s="17" t="s">
        <v>95</v>
      </c>
    </row>
    <row r="228" spans="1:5" ht="15.75">
      <c r="A228" s="13"/>
      <c r="B228" s="30" t="s">
        <v>344</v>
      </c>
      <c r="C228" s="40">
        <v>0</v>
      </c>
      <c r="D228" s="21">
        <v>-26.2</v>
      </c>
      <c r="E228" s="14"/>
    </row>
    <row r="229" spans="1:4" ht="12.75">
      <c r="A229" s="13"/>
      <c r="B229" s="41"/>
      <c r="C229" s="40">
        <v>302</v>
      </c>
      <c r="D229" s="21">
        <v>-14.8</v>
      </c>
    </row>
    <row r="230" spans="1:4" ht="12.75">
      <c r="A230" s="13"/>
      <c r="B230" s="41"/>
      <c r="C230" s="40">
        <v>661</v>
      </c>
      <c r="D230" s="21">
        <v>-0.0001</v>
      </c>
    </row>
    <row r="231" spans="1:3" ht="12.75">
      <c r="A231" s="13"/>
      <c r="C231" s="40"/>
    </row>
    <row r="232" spans="1:3" ht="12.75">
      <c r="A232" s="13"/>
      <c r="C232" s="40"/>
    </row>
    <row r="233" spans="1:3" ht="12.75">
      <c r="A233" s="13"/>
      <c r="C233" s="40"/>
    </row>
    <row r="234" spans="1:3" ht="12.75">
      <c r="A234" s="13"/>
      <c r="C234" s="40"/>
    </row>
    <row r="235" spans="1:5" ht="15.75">
      <c r="A235" s="26">
        <f>A227+1</f>
        <v>11</v>
      </c>
      <c r="B235" s="14" t="s">
        <v>332</v>
      </c>
      <c r="C235" s="14" t="s">
        <v>75</v>
      </c>
      <c r="D235" s="17" t="s">
        <v>95</v>
      </c>
      <c r="E235" s="15"/>
    </row>
    <row r="236" spans="1:5" ht="15.75">
      <c r="A236" s="26"/>
      <c r="B236" s="18" t="s">
        <v>356</v>
      </c>
      <c r="C236" s="40">
        <v>0</v>
      </c>
      <c r="D236" s="21">
        <v>-129.8</v>
      </c>
      <c r="E236"/>
    </row>
    <row r="237" spans="1:5" ht="12.75">
      <c r="A237" s="26"/>
      <c r="B237" s="18"/>
      <c r="C237" s="40">
        <v>1287</v>
      </c>
      <c r="D237" s="21">
        <v>-134.1</v>
      </c>
      <c r="E237"/>
    </row>
    <row r="238" spans="1:5" ht="12.75">
      <c r="A238" s="26"/>
      <c r="B238" s="18"/>
      <c r="C238" s="40"/>
      <c r="E238"/>
    </row>
    <row r="239" spans="1:5" ht="12.75">
      <c r="A239" s="26"/>
      <c r="C239" s="40"/>
      <c r="E239"/>
    </row>
    <row r="240" spans="1:5" ht="12.75">
      <c r="A240" s="26"/>
      <c r="C240" s="40"/>
      <c r="E240"/>
    </row>
    <row r="241" spans="1:5" ht="12.75">
      <c r="A241" s="26"/>
      <c r="C241" s="40"/>
      <c r="E241"/>
    </row>
    <row r="242" spans="1:5" ht="12.75">
      <c r="A242" s="26"/>
      <c r="C242" s="40"/>
      <c r="E242"/>
    </row>
    <row r="243" spans="1:5" ht="15.75">
      <c r="A243" s="13">
        <f>A235+1</f>
        <v>12</v>
      </c>
      <c r="B243" s="14" t="s">
        <v>18</v>
      </c>
      <c r="C243" s="14" t="s">
        <v>75</v>
      </c>
      <c r="D243" s="17" t="s">
        <v>95</v>
      </c>
      <c r="E243" s="15"/>
    </row>
    <row r="244" spans="1:5" ht="15.75">
      <c r="A244" s="13"/>
      <c r="B244" s="18" t="s">
        <v>347</v>
      </c>
      <c r="C244" s="40">
        <v>0</v>
      </c>
      <c r="D244" s="21">
        <v>10</v>
      </c>
      <c r="E244"/>
    </row>
    <row r="245" spans="1:5" ht="12.75">
      <c r="A245" s="13"/>
      <c r="B245" s="41"/>
      <c r="C245" s="40">
        <v>1210</v>
      </c>
      <c r="D245" s="21">
        <v>23.8</v>
      </c>
      <c r="E245"/>
    </row>
    <row r="246" spans="1:5" ht="12.75">
      <c r="A246" s="13"/>
      <c r="B246" s="41"/>
      <c r="C246" s="40">
        <v>1700</v>
      </c>
      <c r="D246" s="21">
        <v>27.2</v>
      </c>
      <c r="E246"/>
    </row>
    <row r="247" spans="1:5" ht="12.75">
      <c r="A247" s="13"/>
      <c r="B247" s="41"/>
      <c r="C247" s="40"/>
      <c r="E247"/>
    </row>
    <row r="248" spans="1:5" ht="12.75">
      <c r="A248" s="13"/>
      <c r="C248" s="40"/>
      <c r="E248"/>
    </row>
    <row r="249" spans="1:5" ht="12.75">
      <c r="A249" s="13"/>
      <c r="C249" s="40"/>
      <c r="E249"/>
    </row>
    <row r="250" spans="1:5" ht="12.75">
      <c r="A250" s="13"/>
      <c r="C250" s="40"/>
      <c r="E250"/>
    </row>
    <row r="251" spans="1:5" ht="15.75">
      <c r="A251" s="26">
        <f>A243+1</f>
        <v>13</v>
      </c>
      <c r="B251" s="14" t="s">
        <v>329</v>
      </c>
      <c r="C251" s="14" t="s">
        <v>75</v>
      </c>
      <c r="D251" s="17" t="s">
        <v>95</v>
      </c>
      <c r="E251" s="15"/>
    </row>
    <row r="252" spans="1:5" ht="15.75">
      <c r="A252" s="26"/>
      <c r="B252" s="18" t="s">
        <v>334</v>
      </c>
      <c r="C252" s="40">
        <v>0</v>
      </c>
      <c r="D252" s="21">
        <v>-3.1</v>
      </c>
      <c r="E252"/>
    </row>
    <row r="253" spans="1:5" ht="12.75">
      <c r="A253" s="26"/>
      <c r="B253" s="18"/>
      <c r="C253" s="40">
        <v>1550</v>
      </c>
      <c r="D253" s="21">
        <v>-8.6</v>
      </c>
      <c r="E253"/>
    </row>
    <row r="254" spans="1:5" ht="12.75">
      <c r="A254" s="26"/>
      <c r="C254" s="40"/>
      <c r="E254"/>
    </row>
    <row r="255" spans="1:5" ht="12.75">
      <c r="A255" s="26"/>
      <c r="C255" s="40"/>
      <c r="E255"/>
    </row>
    <row r="256" spans="1:5" ht="12.75">
      <c r="A256" s="26"/>
      <c r="C256" s="40"/>
      <c r="E256"/>
    </row>
    <row r="257" spans="1:5" ht="12.75">
      <c r="A257" s="26"/>
      <c r="C257" s="40"/>
      <c r="E257"/>
    </row>
    <row r="258" spans="1:5" ht="12.75">
      <c r="A258" s="26"/>
      <c r="C258" s="40"/>
      <c r="E258"/>
    </row>
    <row r="259" spans="1:5" ht="15.75">
      <c r="A259" s="13">
        <f>A251+1</f>
        <v>14</v>
      </c>
      <c r="B259" s="14" t="s">
        <v>24</v>
      </c>
      <c r="C259" s="14" t="s">
        <v>75</v>
      </c>
      <c r="D259" s="17" t="s">
        <v>95</v>
      </c>
      <c r="E259" s="15"/>
    </row>
    <row r="260" spans="1:5" ht="15.75">
      <c r="A260" s="13"/>
      <c r="B260" s="30" t="s">
        <v>346</v>
      </c>
      <c r="C260" s="40">
        <v>0</v>
      </c>
      <c r="D260" s="21">
        <v>-27.7</v>
      </c>
      <c r="E260"/>
    </row>
    <row r="261" spans="1:5" ht="12.75">
      <c r="A261" s="13"/>
      <c r="B261" t="s">
        <v>77</v>
      </c>
      <c r="C261" s="19">
        <v>336</v>
      </c>
      <c r="D261" s="21">
        <v>-13.4</v>
      </c>
      <c r="E261"/>
    </row>
    <row r="262" spans="1:5" ht="12.75">
      <c r="A262" s="13"/>
      <c r="B262" s="4" t="s">
        <v>76</v>
      </c>
      <c r="C262" s="40">
        <v>701</v>
      </c>
      <c r="D262" s="21">
        <v>-1E-05</v>
      </c>
      <c r="E262"/>
    </row>
    <row r="263" spans="1:5" ht="12.75">
      <c r="A263" s="13"/>
      <c r="C263" s="40"/>
      <c r="E263"/>
    </row>
    <row r="264" spans="1:5" ht="12.75">
      <c r="A264" s="13"/>
      <c r="C264" s="40"/>
      <c r="E264"/>
    </row>
    <row r="265" spans="1:5" ht="12.75">
      <c r="A265" s="13"/>
      <c r="C265" s="40"/>
      <c r="E265"/>
    </row>
    <row r="266" spans="1:5" ht="12.75">
      <c r="A266" s="13"/>
      <c r="C266" s="40"/>
      <c r="E266"/>
    </row>
    <row r="267" spans="1:5" ht="15.75">
      <c r="A267" s="26">
        <f>A259+1</f>
        <v>15</v>
      </c>
      <c r="B267" s="14" t="s">
        <v>26</v>
      </c>
      <c r="C267" s="14" t="s">
        <v>75</v>
      </c>
      <c r="D267" s="17" t="s">
        <v>95</v>
      </c>
      <c r="E267" s="15"/>
    </row>
    <row r="268" spans="1:5" ht="14.25">
      <c r="A268" s="26"/>
      <c r="B268" s="18" t="s">
        <v>354</v>
      </c>
      <c r="C268" s="40">
        <v>0</v>
      </c>
      <c r="D268" s="21">
        <v>-43.6</v>
      </c>
      <c r="E268"/>
    </row>
    <row r="269" spans="1:5" ht="12.75">
      <c r="A269" s="26"/>
      <c r="B269" t="s">
        <v>77</v>
      </c>
      <c r="C269" s="40">
        <v>454</v>
      </c>
      <c r="D269" s="21">
        <v>-27.4</v>
      </c>
      <c r="E269"/>
    </row>
    <row r="270" spans="1:5" ht="12.75">
      <c r="A270" s="26"/>
      <c r="B270" s="4" t="s">
        <v>76</v>
      </c>
      <c r="C270" s="40">
        <v>962</v>
      </c>
      <c r="D270" s="21">
        <v>-7.1</v>
      </c>
      <c r="E270"/>
    </row>
    <row r="271" spans="1:5" ht="12.75">
      <c r="A271" s="26"/>
      <c r="C271" s="40">
        <v>1217</v>
      </c>
      <c r="D271" s="21">
        <v>-0.0001</v>
      </c>
      <c r="E271"/>
    </row>
    <row r="272" spans="1:5" ht="12.75">
      <c r="A272" s="26"/>
      <c r="C272" s="40"/>
      <c r="E272"/>
    </row>
    <row r="273" spans="1:5" ht="12.75">
      <c r="A273" s="26"/>
      <c r="C273" s="40"/>
      <c r="E273"/>
    </row>
    <row r="274" spans="1:5" ht="12.75">
      <c r="A274" s="26"/>
      <c r="C274" s="40"/>
      <c r="E274"/>
    </row>
    <row r="275" spans="1:5" ht="15.75">
      <c r="A275" s="13">
        <f>A267+1</f>
        <v>16</v>
      </c>
      <c r="B275" s="14" t="s">
        <v>27</v>
      </c>
      <c r="C275" s="14" t="s">
        <v>75</v>
      </c>
      <c r="D275" s="17" t="s">
        <v>95</v>
      </c>
      <c r="E275" s="15"/>
    </row>
    <row r="276" spans="1:5" ht="14.25">
      <c r="A276" s="13"/>
      <c r="B276" s="136" t="s">
        <v>360</v>
      </c>
      <c r="C276" s="40">
        <v>0</v>
      </c>
      <c r="D276" s="21">
        <v>-17.6</v>
      </c>
      <c r="E276"/>
    </row>
    <row r="277" spans="1:5" ht="12.75">
      <c r="A277" s="13"/>
      <c r="B277" s="41"/>
      <c r="C277" s="40">
        <v>553.8</v>
      </c>
      <c r="D277" s="21">
        <v>-0.0001</v>
      </c>
      <c r="E277"/>
    </row>
    <row r="278" spans="1:7" ht="12.75">
      <c r="A278" s="13"/>
      <c r="C278" s="40"/>
      <c r="E278"/>
      <c r="G278" s="21"/>
    </row>
    <row r="279" spans="1:7" ht="12.75">
      <c r="A279" s="13"/>
      <c r="B279"/>
      <c r="C279" s="40"/>
      <c r="D279" s="25"/>
      <c r="E279"/>
      <c r="G279" s="21"/>
    </row>
    <row r="280" spans="1:7" ht="12.75">
      <c r="A280" s="13"/>
      <c r="B280"/>
      <c r="C280" s="19"/>
      <c r="D280" s="25"/>
      <c r="E280"/>
      <c r="G280" s="21"/>
    </row>
    <row r="281" spans="1:7" ht="12.75">
      <c r="A281" s="13"/>
      <c r="B281"/>
      <c r="C281" s="40"/>
      <c r="D281" s="25"/>
      <c r="E281"/>
      <c r="G281" s="21"/>
    </row>
    <row r="282" spans="1:7" ht="12.75">
      <c r="A282" s="13"/>
      <c r="C282" s="40"/>
      <c r="E282"/>
      <c r="G282" s="21"/>
    </row>
    <row r="283" spans="1:5" ht="15.75">
      <c r="A283" s="26">
        <f>A275+1</f>
        <v>17</v>
      </c>
      <c r="B283" s="14" t="s">
        <v>30</v>
      </c>
      <c r="C283" s="14" t="s">
        <v>75</v>
      </c>
      <c r="D283" s="17" t="s">
        <v>95</v>
      </c>
      <c r="E283" s="15"/>
    </row>
    <row r="284" spans="1:5" ht="14.25">
      <c r="A284" s="26"/>
      <c r="B284" s="30" t="s">
        <v>335</v>
      </c>
      <c r="C284" s="40">
        <v>0</v>
      </c>
      <c r="D284" s="21">
        <v>-8</v>
      </c>
      <c r="E284"/>
    </row>
    <row r="285" spans="1:5" ht="12.75">
      <c r="A285" s="26"/>
      <c r="B285" s="41"/>
      <c r="C285" s="40">
        <v>438.7096774193548</v>
      </c>
      <c r="D285" s="21">
        <v>-0.0001</v>
      </c>
      <c r="E285"/>
    </row>
    <row r="286" spans="1:5" ht="12.75">
      <c r="A286" s="26"/>
      <c r="B286" s="41"/>
      <c r="C286" s="40"/>
      <c r="E286"/>
    </row>
    <row r="287" spans="1:5" ht="12.75">
      <c r="A287" s="26"/>
      <c r="B287"/>
      <c r="C287" s="19"/>
      <c r="D287" s="25"/>
      <c r="E287"/>
    </row>
    <row r="288" spans="1:5" ht="12.75">
      <c r="A288" s="26"/>
      <c r="B288" s="41"/>
      <c r="C288" s="40"/>
      <c r="E288"/>
    </row>
    <row r="289" spans="1:5" ht="12.75">
      <c r="A289" s="26"/>
      <c r="B289" s="41"/>
      <c r="C289" s="40"/>
      <c r="E289"/>
    </row>
    <row r="290" spans="1:5" ht="12.75">
      <c r="A290" s="26"/>
      <c r="B290" s="41"/>
      <c r="C290" s="40"/>
      <c r="E290"/>
    </row>
    <row r="291" spans="1:5" ht="15.75">
      <c r="A291" s="13">
        <f>A283+1</f>
        <v>18</v>
      </c>
      <c r="B291" s="14" t="s">
        <v>30</v>
      </c>
      <c r="C291" s="14" t="s">
        <v>75</v>
      </c>
      <c r="D291" s="17" t="s">
        <v>95</v>
      </c>
      <c r="E291" s="15"/>
    </row>
    <row r="292" spans="1:5" ht="14.25">
      <c r="A292" s="13"/>
      <c r="B292" s="30" t="s">
        <v>348</v>
      </c>
      <c r="C292" s="40">
        <v>0</v>
      </c>
      <c r="D292" s="21">
        <v>10.7</v>
      </c>
      <c r="E292"/>
    </row>
    <row r="293" spans="1:5" ht="12.75">
      <c r="A293" s="13"/>
      <c r="B293"/>
      <c r="C293" s="40">
        <v>1500</v>
      </c>
      <c r="D293" s="21">
        <v>51.7</v>
      </c>
      <c r="E293"/>
    </row>
    <row r="294" spans="1:5" ht="12.75">
      <c r="A294" s="13"/>
      <c r="B294" s="41"/>
      <c r="C294" s="19"/>
      <c r="E294"/>
    </row>
    <row r="295" spans="1:5" ht="12.75">
      <c r="A295" s="13"/>
      <c r="B295" s="41"/>
      <c r="C295" s="28"/>
      <c r="E295"/>
    </row>
    <row r="296" spans="1:5" ht="12.75">
      <c r="A296" s="13"/>
      <c r="B296" s="41"/>
      <c r="C296" s="28"/>
      <c r="E296"/>
    </row>
    <row r="297" spans="1:5" ht="12.75">
      <c r="A297" s="13"/>
      <c r="B297" s="41"/>
      <c r="C297" s="28"/>
      <c r="E297"/>
    </row>
    <row r="298" spans="1:5" ht="12.75">
      <c r="A298" s="13"/>
      <c r="B298" s="41"/>
      <c r="C298" s="28"/>
      <c r="E298"/>
    </row>
    <row r="299" spans="1:5" ht="15.75">
      <c r="A299" s="26">
        <f>A291+1</f>
        <v>19</v>
      </c>
      <c r="B299" s="14" t="s">
        <v>31</v>
      </c>
      <c r="C299" s="14" t="s">
        <v>75</v>
      </c>
      <c r="D299" s="17" t="s">
        <v>95</v>
      </c>
      <c r="E299" s="15"/>
    </row>
    <row r="300" spans="1:5" ht="14.25">
      <c r="A300" s="26"/>
      <c r="B300" s="30" t="s">
        <v>345</v>
      </c>
      <c r="C300" s="40">
        <v>0</v>
      </c>
      <c r="D300" s="21">
        <v>-27.1</v>
      </c>
      <c r="E300"/>
    </row>
    <row r="301" spans="1:5" ht="12.75">
      <c r="A301" s="26"/>
      <c r="B301" s="18" t="s">
        <v>77</v>
      </c>
      <c r="C301" s="40">
        <v>371</v>
      </c>
      <c r="D301" s="21">
        <v>-13.4</v>
      </c>
      <c r="E301"/>
    </row>
    <row r="302" spans="1:5" ht="12.75">
      <c r="A302" s="26"/>
      <c r="B302" s="18" t="s">
        <v>76</v>
      </c>
      <c r="C302" s="40">
        <v>900</v>
      </c>
      <c r="D302" s="21">
        <v>-7.9</v>
      </c>
      <c r="E302"/>
    </row>
    <row r="303" spans="1:5" ht="12.75">
      <c r="A303" s="26"/>
      <c r="B303" s="18"/>
      <c r="C303" s="40"/>
      <c r="E303"/>
    </row>
    <row r="304" spans="1:5" ht="12.75">
      <c r="A304" s="26"/>
      <c r="B304" s="18"/>
      <c r="C304" s="40"/>
      <c r="E304"/>
    </row>
    <row r="305" spans="1:5" ht="12.75">
      <c r="A305" s="26"/>
      <c r="B305" s="18"/>
      <c r="C305" s="40"/>
      <c r="E305"/>
    </row>
    <row r="306" spans="1:5" ht="12.75">
      <c r="A306" s="26"/>
      <c r="B306" s="18"/>
      <c r="C306" s="40"/>
      <c r="E306"/>
    </row>
    <row r="307" spans="1:5" ht="15.75">
      <c r="A307" s="13">
        <f>A299+1</f>
        <v>20</v>
      </c>
      <c r="B307" s="14" t="s">
        <v>35</v>
      </c>
      <c r="C307" s="14" t="s">
        <v>75</v>
      </c>
      <c r="D307" s="17" t="s">
        <v>95</v>
      </c>
      <c r="E307" s="15"/>
    </row>
    <row r="308" spans="1:5" ht="14.25">
      <c r="A308" s="13"/>
      <c r="B308" s="18" t="s">
        <v>352</v>
      </c>
      <c r="C308" s="40">
        <v>0</v>
      </c>
      <c r="D308" s="21">
        <v>3</v>
      </c>
      <c r="E308"/>
    </row>
    <row r="309" spans="1:5" ht="12.75">
      <c r="A309" s="13"/>
      <c r="B309" s="18" t="s">
        <v>78</v>
      </c>
      <c r="C309" s="40">
        <v>704</v>
      </c>
      <c r="D309" s="21">
        <v>5.3</v>
      </c>
      <c r="E309"/>
    </row>
    <row r="310" spans="1:5" ht="12.75">
      <c r="A310" s="13"/>
      <c r="B310" s="18"/>
      <c r="C310" s="40">
        <v>1540</v>
      </c>
      <c r="D310" s="21">
        <v>14.9</v>
      </c>
      <c r="E310"/>
    </row>
    <row r="311" spans="1:5" ht="12.75">
      <c r="A311" s="13"/>
      <c r="B311"/>
      <c r="C311" s="19"/>
      <c r="D311" s="25"/>
      <c r="E311"/>
    </row>
    <row r="312" spans="1:5" ht="12.75">
      <c r="A312" s="13"/>
      <c r="B312"/>
      <c r="C312" s="19"/>
      <c r="D312" s="25"/>
      <c r="E312"/>
    </row>
    <row r="313" spans="1:5" ht="12.75">
      <c r="A313" s="13"/>
      <c r="B313"/>
      <c r="C313" s="19"/>
      <c r="D313" s="25"/>
      <c r="E313"/>
    </row>
    <row r="314" spans="1:5" ht="12.75">
      <c r="A314" s="13"/>
      <c r="B314"/>
      <c r="C314" s="19"/>
      <c r="D314" s="25"/>
      <c r="E314"/>
    </row>
    <row r="315" spans="1:5" ht="15.75">
      <c r="A315" s="26">
        <f>A307+1</f>
        <v>21</v>
      </c>
      <c r="B315" s="14" t="s">
        <v>36</v>
      </c>
      <c r="C315" s="14" t="s">
        <v>75</v>
      </c>
      <c r="D315" s="17" t="s">
        <v>95</v>
      </c>
      <c r="E315" s="15"/>
    </row>
    <row r="316" spans="1:5" ht="14.25">
      <c r="A316" s="26"/>
      <c r="B316" s="30" t="s">
        <v>337</v>
      </c>
      <c r="C316" s="40">
        <v>0</v>
      </c>
      <c r="D316" s="21">
        <v>29.6</v>
      </c>
      <c r="E316"/>
    </row>
    <row r="317" spans="1:5" ht="12.75">
      <c r="A317" s="26"/>
      <c r="B317" s="41" t="s">
        <v>77</v>
      </c>
      <c r="C317" s="40">
        <v>601</v>
      </c>
      <c r="D317" s="21">
        <v>36.8</v>
      </c>
      <c r="E317"/>
    </row>
    <row r="318" spans="1:5" ht="12.75">
      <c r="A318" s="26"/>
      <c r="B318" s="41"/>
      <c r="C318" s="40">
        <v>1700</v>
      </c>
      <c r="D318" s="21">
        <v>52.6</v>
      </c>
      <c r="E318"/>
    </row>
    <row r="319" spans="1:5" ht="12.75">
      <c r="A319" s="26"/>
      <c r="B319" s="18"/>
      <c r="C319" s="40"/>
      <c r="E319"/>
    </row>
    <row r="320" spans="1:5" ht="12.75">
      <c r="A320" s="26"/>
      <c r="B320"/>
      <c r="C320" s="19"/>
      <c r="D320" s="25"/>
      <c r="E320"/>
    </row>
    <row r="321" spans="1:5" ht="12.75">
      <c r="A321" s="26"/>
      <c r="B321"/>
      <c r="C321" s="19"/>
      <c r="D321" s="25"/>
      <c r="E321"/>
    </row>
    <row r="322" spans="1:5" ht="12.75">
      <c r="A322" s="26"/>
      <c r="B322"/>
      <c r="C322" s="19"/>
      <c r="D322" s="25"/>
      <c r="E322"/>
    </row>
    <row r="323" spans="1:5" ht="15.75">
      <c r="A323" s="13">
        <f>A315+1</f>
        <v>22</v>
      </c>
      <c r="B323" s="14" t="s">
        <v>87</v>
      </c>
      <c r="C323" s="14" t="s">
        <v>75</v>
      </c>
      <c r="D323" s="17" t="s">
        <v>95</v>
      </c>
      <c r="E323"/>
    </row>
    <row r="324" spans="1:5" ht="14.25">
      <c r="A324" s="13"/>
      <c r="B324" s="18" t="s">
        <v>341</v>
      </c>
      <c r="C324" s="40">
        <v>0</v>
      </c>
      <c r="D324" s="21">
        <v>-25</v>
      </c>
      <c r="E324"/>
    </row>
    <row r="325" spans="1:5" ht="12.75">
      <c r="A325" s="13"/>
      <c r="B325" s="18" t="s">
        <v>77</v>
      </c>
      <c r="C325" s="40">
        <v>312</v>
      </c>
      <c r="D325" s="21">
        <v>-13.3</v>
      </c>
      <c r="E325"/>
    </row>
    <row r="326" spans="1:5" ht="12.75">
      <c r="A326" s="13"/>
      <c r="B326" s="18"/>
      <c r="C326" s="40">
        <v>627.25</v>
      </c>
      <c r="D326" s="21">
        <v>-0.0001</v>
      </c>
      <c r="E326"/>
    </row>
    <row r="327" spans="1:5" ht="12.75">
      <c r="A327" s="13"/>
      <c r="C327" s="40"/>
      <c r="E327"/>
    </row>
    <row r="328" spans="1:5" ht="12.75">
      <c r="A328" s="13"/>
      <c r="C328" s="40"/>
      <c r="E328"/>
    </row>
    <row r="329" spans="1:5" ht="12.75">
      <c r="A329" s="13"/>
      <c r="C329" s="40"/>
      <c r="E329"/>
    </row>
    <row r="330" spans="1:5" ht="12.75">
      <c r="A330" s="13"/>
      <c r="C330" s="40"/>
      <c r="E330"/>
    </row>
    <row r="331" spans="1:5" ht="15.75">
      <c r="A331" s="26">
        <f>A323+1</f>
        <v>23</v>
      </c>
      <c r="B331" s="14" t="s">
        <v>46</v>
      </c>
      <c r="C331" s="14" t="s">
        <v>75</v>
      </c>
      <c r="D331" s="17" t="s">
        <v>95</v>
      </c>
      <c r="E331"/>
    </row>
    <row r="332" spans="1:5" ht="14.25">
      <c r="A332" s="26"/>
      <c r="B332" s="30" t="s">
        <v>343</v>
      </c>
      <c r="C332" s="40">
        <v>0</v>
      </c>
      <c r="D332" s="21">
        <v>22.4</v>
      </c>
      <c r="E332"/>
    </row>
    <row r="333" spans="1:5" ht="12.75">
      <c r="A333" s="26"/>
      <c r="B333" s="41" t="s">
        <v>77</v>
      </c>
      <c r="C333" s="40">
        <v>903</v>
      </c>
      <c r="D333" s="21">
        <v>25.6</v>
      </c>
      <c r="E333"/>
    </row>
    <row r="334" spans="1:5" ht="12.75">
      <c r="A334" s="26"/>
      <c r="B334"/>
      <c r="C334" s="19">
        <v>1700</v>
      </c>
      <c r="D334" s="25">
        <v>32.3</v>
      </c>
      <c r="E334"/>
    </row>
    <row r="335" spans="1:5" ht="12.75">
      <c r="A335" s="26"/>
      <c r="C335" s="40"/>
      <c r="E335"/>
    </row>
    <row r="336" spans="1:3" ht="12.75">
      <c r="A336" s="26"/>
      <c r="C336" s="40"/>
    </row>
    <row r="337" spans="1:3" ht="12.75">
      <c r="A337" s="26"/>
      <c r="C337" s="40"/>
    </row>
    <row r="338" spans="1:3" ht="12.75">
      <c r="A338" s="26"/>
      <c r="C338" s="40"/>
    </row>
    <row r="339" spans="1:4" ht="15.75">
      <c r="A339" s="13">
        <f>A331+1</f>
        <v>24</v>
      </c>
      <c r="B339" s="14" t="s">
        <v>49</v>
      </c>
      <c r="C339" s="14" t="s">
        <v>75</v>
      </c>
      <c r="D339" s="17" t="s">
        <v>95</v>
      </c>
    </row>
    <row r="340" spans="1:4" ht="14.25">
      <c r="A340" s="13"/>
      <c r="B340" s="30" t="s">
        <v>358</v>
      </c>
      <c r="C340" s="40">
        <v>0</v>
      </c>
      <c r="D340" s="21">
        <v>2.7</v>
      </c>
    </row>
    <row r="341" spans="1:4" ht="12.75">
      <c r="A341" s="13"/>
      <c r="B341" s="41" t="s">
        <v>77</v>
      </c>
      <c r="C341" s="40">
        <v>1683</v>
      </c>
      <c r="D341" s="21">
        <v>21.7</v>
      </c>
    </row>
    <row r="342" spans="1:4" ht="12.75">
      <c r="A342" s="13"/>
      <c r="B342" s="41"/>
      <c r="C342" s="40">
        <v>1700</v>
      </c>
      <c r="D342" s="21">
        <v>21.9</v>
      </c>
    </row>
    <row r="343" spans="1:3" ht="12.75">
      <c r="A343" s="13"/>
      <c r="B343" s="41"/>
      <c r="C343" s="40"/>
    </row>
    <row r="344" spans="1:3" ht="12.75">
      <c r="A344" s="13"/>
      <c r="B344" s="41"/>
      <c r="C344" s="40"/>
    </row>
    <row r="345" spans="1:3" ht="12.75">
      <c r="A345" s="13"/>
      <c r="B345" s="41"/>
      <c r="C345" s="40"/>
    </row>
    <row r="346" spans="1:3" ht="12.75">
      <c r="A346" s="13"/>
      <c r="C346" s="40"/>
    </row>
    <row r="347" spans="1:4" ht="15.75">
      <c r="A347" s="26">
        <f>A339+1</f>
        <v>25</v>
      </c>
      <c r="B347" s="14" t="s">
        <v>50</v>
      </c>
      <c r="C347" s="14" t="s">
        <v>75</v>
      </c>
      <c r="D347" s="17" t="s">
        <v>95</v>
      </c>
    </row>
    <row r="348" spans="1:4" ht="14.25">
      <c r="A348" s="26"/>
      <c r="B348" s="30" t="s">
        <v>342</v>
      </c>
      <c r="C348" s="40">
        <v>0</v>
      </c>
      <c r="D348" s="21">
        <v>19.1</v>
      </c>
    </row>
    <row r="349" spans="1:4" ht="12.75">
      <c r="A349" s="26"/>
      <c r="B349" s="41" t="s">
        <v>77</v>
      </c>
      <c r="C349" s="40">
        <v>505</v>
      </c>
      <c r="D349" s="21">
        <v>24.8</v>
      </c>
    </row>
    <row r="350" spans="1:4" ht="12.75">
      <c r="A350" s="26"/>
      <c r="B350" s="138"/>
      <c r="C350" s="40">
        <v>1700</v>
      </c>
      <c r="D350" s="21">
        <v>42.2</v>
      </c>
    </row>
    <row r="351" spans="1:3" ht="12.75">
      <c r="A351" s="26"/>
      <c r="B351" s="138"/>
      <c r="C351" s="40"/>
    </row>
    <row r="352" spans="1:3" ht="12.75">
      <c r="A352" s="26"/>
      <c r="B352" s="138"/>
      <c r="C352" s="40"/>
    </row>
    <row r="353" spans="1:3" ht="12.75">
      <c r="A353" s="26"/>
      <c r="B353" s="138"/>
      <c r="C353" s="40"/>
    </row>
    <row r="354" spans="1:3" ht="12.75">
      <c r="A354" s="26"/>
      <c r="B354" s="138"/>
      <c r="C354" s="40"/>
    </row>
    <row r="355" spans="1:4" ht="15.75">
      <c r="A355" s="13">
        <f>A347+1</f>
        <v>26</v>
      </c>
      <c r="B355" s="14" t="s">
        <v>51</v>
      </c>
      <c r="C355" s="14" t="s">
        <v>75</v>
      </c>
      <c r="D355" s="17" t="s">
        <v>95</v>
      </c>
    </row>
    <row r="356" spans="1:4" ht="14.25">
      <c r="A356" s="13"/>
      <c r="B356" s="30" t="s">
        <v>351</v>
      </c>
      <c r="C356" s="40">
        <v>0</v>
      </c>
      <c r="D356" s="50">
        <v>-42.3</v>
      </c>
    </row>
    <row r="357" spans="1:4" ht="12.75">
      <c r="A357" s="13"/>
      <c r="B357" s="41" t="s">
        <v>77</v>
      </c>
      <c r="C357" s="40">
        <v>1043</v>
      </c>
      <c r="D357" s="50">
        <v>-9.6</v>
      </c>
    </row>
    <row r="358" spans="1:4" ht="12.75">
      <c r="A358" s="13"/>
      <c r="B358" s="138"/>
      <c r="C358" s="40">
        <v>1330</v>
      </c>
      <c r="D358" s="50">
        <v>-0.0001</v>
      </c>
    </row>
    <row r="359" spans="1:4" ht="12.75">
      <c r="A359" s="13"/>
      <c r="C359" s="40"/>
      <c r="D359" s="50"/>
    </row>
    <row r="360" spans="1:4" ht="12.75">
      <c r="A360" s="13"/>
      <c r="C360" s="40"/>
      <c r="D360" s="50"/>
    </row>
    <row r="361" spans="1:4" ht="12.75">
      <c r="A361" s="13"/>
      <c r="C361" s="40"/>
      <c r="D361" s="50"/>
    </row>
    <row r="362" spans="1:4" ht="12.75">
      <c r="A362" s="13"/>
      <c r="C362" s="40"/>
      <c r="D362" s="50"/>
    </row>
    <row r="363" spans="1:4" ht="15.75">
      <c r="A363" s="26">
        <f>A355+1</f>
        <v>27</v>
      </c>
      <c r="B363" s="14" t="s">
        <v>55</v>
      </c>
      <c r="C363" s="14" t="s">
        <v>75</v>
      </c>
      <c r="D363" s="17" t="s">
        <v>95</v>
      </c>
    </row>
    <row r="364" spans="1:4" ht="14.25">
      <c r="A364" s="26"/>
      <c r="B364" s="18" t="s">
        <v>570</v>
      </c>
      <c r="C364" s="40">
        <v>0</v>
      </c>
      <c r="D364" s="21">
        <v>-32.508</v>
      </c>
    </row>
    <row r="365" spans="1:4" ht="12.75">
      <c r="A365" s="26"/>
      <c r="B365" s="4" t="s">
        <v>77</v>
      </c>
      <c r="C365" s="40">
        <v>1941</v>
      </c>
      <c r="D365" s="21">
        <v>-31.8</v>
      </c>
    </row>
    <row r="366" spans="1:3" ht="12.75">
      <c r="A366" s="26"/>
      <c r="C366" s="40"/>
    </row>
    <row r="367" spans="1:3" ht="12.75">
      <c r="A367" s="26"/>
      <c r="C367" s="40"/>
    </row>
    <row r="368" spans="1:3" ht="12.75">
      <c r="A368" s="26"/>
      <c r="C368" s="40"/>
    </row>
    <row r="369" spans="1:3" ht="12.75">
      <c r="A369" s="26"/>
      <c r="C369" s="40"/>
    </row>
    <row r="370" spans="1:3" ht="12.75">
      <c r="A370" s="26"/>
      <c r="C370" s="40"/>
    </row>
    <row r="371" ht="12.75">
      <c r="A371" s="13">
        <f>A363+1</f>
        <v>28</v>
      </c>
    </row>
    <row r="372" ht="12.75">
      <c r="A372" s="13"/>
    </row>
    <row r="373" ht="12.75">
      <c r="A373" s="13"/>
    </row>
    <row r="374" ht="12.75">
      <c r="A374" s="13"/>
    </row>
    <row r="375" ht="12.75">
      <c r="A375" s="13"/>
    </row>
    <row r="376" ht="12.75">
      <c r="A376" s="13"/>
    </row>
    <row r="377" ht="12.75">
      <c r="A377" s="13"/>
    </row>
    <row r="378" ht="12.75">
      <c r="A378" s="13"/>
    </row>
    <row r="379" spans="1:4" ht="15.75">
      <c r="A379" s="26">
        <f>A371+1</f>
        <v>29</v>
      </c>
      <c r="B379" s="14" t="s">
        <v>19</v>
      </c>
      <c r="C379" s="14" t="s">
        <v>75</v>
      </c>
      <c r="D379" s="17" t="s">
        <v>95</v>
      </c>
    </row>
    <row r="380" spans="1:4" ht="12.75">
      <c r="A380" s="26"/>
      <c r="B380" s="30" t="s">
        <v>333</v>
      </c>
      <c r="C380" s="40">
        <v>0</v>
      </c>
      <c r="D380" s="21">
        <v>-59.6</v>
      </c>
    </row>
    <row r="381" spans="1:4" ht="12.75">
      <c r="A381" s="26"/>
      <c r="B381"/>
      <c r="C381" s="40">
        <v>1700</v>
      </c>
      <c r="D381" s="21">
        <v>-36.4</v>
      </c>
    </row>
    <row r="382" ht="12.75">
      <c r="A382" s="26"/>
    </row>
    <row r="383" ht="12.75">
      <c r="A383" s="26"/>
    </row>
    <row r="384" ht="12.75">
      <c r="A384" s="26"/>
    </row>
    <row r="385" ht="12.75">
      <c r="A385" s="26"/>
    </row>
    <row r="386" ht="12.75">
      <c r="A386" s="26"/>
    </row>
    <row r="387" ht="12.75">
      <c r="A387" s="13">
        <f>A379+1</f>
        <v>30</v>
      </c>
    </row>
  </sheetData>
  <sheetProtection/>
  <printOptions/>
  <pageMargins left="0.75" right="0.75" top="1" bottom="1" header="0.5" footer="0.5"/>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codeName="Sheet35"/>
  <dimension ref="A1:T674"/>
  <sheetViews>
    <sheetView showGridLines="0" zoomScalePageLayoutView="0" workbookViewId="0" topLeftCell="A1">
      <selection activeCell="D588" sqref="D588:D594"/>
    </sheetView>
  </sheetViews>
  <sheetFormatPr defaultColWidth="8.8515625" defaultRowHeight="12" customHeight="1"/>
  <cols>
    <col min="1" max="1" width="5.140625" style="0" customWidth="1"/>
    <col min="2" max="2" width="20.140625" style="0" bestFit="1" customWidth="1"/>
    <col min="3" max="3" width="5.00390625" style="4" bestFit="1" customWidth="1"/>
    <col min="4" max="4" width="12.421875" style="0" bestFit="1" customWidth="1"/>
    <col min="5" max="5" width="8.8515625" style="0" customWidth="1"/>
    <col min="6" max="6" width="19.8515625" style="4" bestFit="1" customWidth="1"/>
    <col min="7" max="7" width="5.00390625" style="4" bestFit="1" customWidth="1"/>
    <col min="8" max="8" width="12.421875" style="4" bestFit="1" customWidth="1"/>
    <col min="9" max="9" width="8.8515625" style="0" customWidth="1"/>
    <col min="10" max="10" width="20.140625" style="0" bestFit="1" customWidth="1"/>
    <col min="11" max="11" width="5.00390625" style="0" bestFit="1" customWidth="1"/>
    <col min="12" max="12" width="12.421875" style="0" bestFit="1" customWidth="1"/>
    <col min="13" max="13" width="8.8515625" style="0" customWidth="1"/>
    <col min="14" max="14" width="19.57421875" style="0" bestFit="1" customWidth="1"/>
    <col min="15" max="15" width="5.00390625" style="0" bestFit="1" customWidth="1"/>
    <col min="16" max="16" width="12.421875" style="0" bestFit="1" customWidth="1"/>
    <col min="17" max="17" width="8.8515625" style="0" customWidth="1"/>
    <col min="18" max="18" width="18.421875" style="0" bestFit="1" customWidth="1"/>
    <col min="19" max="19" width="5.00390625" style="0" bestFit="1" customWidth="1"/>
    <col min="20" max="20" width="12.421875" style="0" bestFit="1" customWidth="1"/>
    <col min="21" max="21" width="8.8515625" style="0" customWidth="1"/>
    <col min="22" max="22" width="12.8515625" style="0" bestFit="1" customWidth="1"/>
    <col min="23" max="23" width="7.57421875" style="0" customWidth="1"/>
    <col min="24" max="24" width="14.421875" style="0" customWidth="1"/>
  </cols>
  <sheetData>
    <row r="1" spans="1:5" ht="21" customHeight="1">
      <c r="A1" s="3" t="s">
        <v>361</v>
      </c>
      <c r="B1" s="4"/>
      <c r="D1" s="5"/>
      <c r="E1" s="4"/>
    </row>
    <row r="2" spans="1:20" ht="12" customHeight="1">
      <c r="A2" s="3"/>
      <c r="B2" s="18" t="s">
        <v>68</v>
      </c>
      <c r="D2" s="5"/>
      <c r="E2" s="4"/>
      <c r="F2" s="18" t="s">
        <v>69</v>
      </c>
      <c r="H2" s="5"/>
      <c r="I2" s="4"/>
      <c r="J2" s="18" t="s">
        <v>70</v>
      </c>
      <c r="K2" s="4"/>
      <c r="L2" s="5"/>
      <c r="M2" s="4"/>
      <c r="N2" s="18" t="s">
        <v>71</v>
      </c>
      <c r="O2" s="4"/>
      <c r="P2" s="5"/>
      <c r="Q2" s="4"/>
      <c r="R2" s="18" t="s">
        <v>72</v>
      </c>
      <c r="S2" s="4"/>
      <c r="T2" s="5"/>
    </row>
    <row r="3" spans="1:20" ht="12" customHeight="1">
      <c r="A3" s="13">
        <v>1</v>
      </c>
      <c r="B3" s="14" t="s">
        <v>23</v>
      </c>
      <c r="C3" s="14" t="s">
        <v>75</v>
      </c>
      <c r="D3" s="16" t="s">
        <v>95</v>
      </c>
      <c r="F3" s="14" t="s">
        <v>48</v>
      </c>
      <c r="G3" s="14" t="s">
        <v>75</v>
      </c>
      <c r="H3" s="16" t="s">
        <v>95</v>
      </c>
      <c r="J3" s="14" t="s">
        <v>45</v>
      </c>
      <c r="K3" s="14" t="s">
        <v>75</v>
      </c>
      <c r="L3" s="16" t="s">
        <v>95</v>
      </c>
      <c r="N3" s="14" t="s">
        <v>39</v>
      </c>
      <c r="O3" s="14" t="s">
        <v>75</v>
      </c>
      <c r="P3" s="16" t="s">
        <v>95</v>
      </c>
      <c r="R3" s="14" t="s">
        <v>19</v>
      </c>
      <c r="S3" s="14" t="s">
        <v>75</v>
      </c>
      <c r="T3" s="16" t="s">
        <v>95</v>
      </c>
    </row>
    <row r="4" spans="1:20" ht="12" customHeight="1">
      <c r="A4" s="13"/>
      <c r="B4" s="18" t="s">
        <v>362</v>
      </c>
      <c r="C4" s="78">
        <v>0</v>
      </c>
      <c r="D4" s="79">
        <v>-43.3</v>
      </c>
      <c r="F4" s="18" t="s">
        <v>363</v>
      </c>
      <c r="G4" s="78">
        <v>0</v>
      </c>
      <c r="H4" s="79">
        <v>-82</v>
      </c>
      <c r="J4" s="18" t="s">
        <v>364</v>
      </c>
      <c r="K4" s="78">
        <v>0</v>
      </c>
      <c r="L4" s="79">
        <v>-86.7</v>
      </c>
      <c r="N4" s="18" t="s">
        <v>365</v>
      </c>
      <c r="O4" s="78">
        <v>0</v>
      </c>
      <c r="P4" s="79">
        <v>-94.3</v>
      </c>
      <c r="R4" s="18" t="s">
        <v>366</v>
      </c>
      <c r="S4" s="78">
        <v>0</v>
      </c>
      <c r="T4" s="79">
        <v>-129.8</v>
      </c>
    </row>
    <row r="5" spans="1:20" ht="12" customHeight="1">
      <c r="A5" s="13"/>
      <c r="B5" s="83" t="s">
        <v>76</v>
      </c>
      <c r="C5" s="78">
        <v>317</v>
      </c>
      <c r="D5" s="79">
        <v>-34.4</v>
      </c>
      <c r="F5" s="83" t="s">
        <v>77</v>
      </c>
      <c r="G5" s="78">
        <v>491</v>
      </c>
      <c r="H5" s="79">
        <v>-70</v>
      </c>
      <c r="J5" s="83"/>
      <c r="K5" s="78">
        <v>2000</v>
      </c>
      <c r="L5" s="79">
        <v>-20.1</v>
      </c>
      <c r="N5" s="83" t="s">
        <v>76</v>
      </c>
      <c r="O5" s="78">
        <v>875</v>
      </c>
      <c r="P5" s="79">
        <v>-65.4</v>
      </c>
      <c r="R5" s="83"/>
      <c r="S5" s="78">
        <v>1287</v>
      </c>
      <c r="T5" s="79">
        <v>-134.1</v>
      </c>
    </row>
    <row r="6" spans="1:20" ht="12" customHeight="1">
      <c r="A6" s="13"/>
      <c r="B6" s="83" t="s">
        <v>5</v>
      </c>
      <c r="C6" s="78">
        <v>326</v>
      </c>
      <c r="D6" s="79">
        <v>-34.2</v>
      </c>
      <c r="F6" s="83" t="s">
        <v>78</v>
      </c>
      <c r="G6" s="78">
        <v>1000</v>
      </c>
      <c r="H6" s="79">
        <v>-54</v>
      </c>
      <c r="J6" s="83"/>
      <c r="K6" s="78"/>
      <c r="L6" s="79"/>
      <c r="N6" s="83" t="s">
        <v>5</v>
      </c>
      <c r="O6" s="78">
        <v>1000</v>
      </c>
      <c r="P6" s="79">
        <v>-62.3</v>
      </c>
      <c r="S6" s="19"/>
      <c r="T6" s="25"/>
    </row>
    <row r="7" spans="1:20" ht="12" customHeight="1">
      <c r="A7" s="13"/>
      <c r="B7" s="24"/>
      <c r="C7" s="22">
        <v>2100</v>
      </c>
      <c r="D7" s="23">
        <v>-0.001</v>
      </c>
      <c r="F7" s="24"/>
      <c r="G7" s="22">
        <v>2000</v>
      </c>
      <c r="H7" s="23">
        <v>-23</v>
      </c>
      <c r="J7" s="24"/>
      <c r="K7" s="22"/>
      <c r="L7" s="23"/>
      <c r="N7" s="24" t="s">
        <v>77</v>
      </c>
      <c r="O7" s="22">
        <v>2043</v>
      </c>
      <c r="P7" s="23">
        <v>-47.3</v>
      </c>
      <c r="S7" s="19"/>
      <c r="T7" s="25"/>
    </row>
    <row r="8" spans="1:20" ht="12" customHeight="1">
      <c r="A8" s="13"/>
      <c r="B8" s="24"/>
      <c r="C8" s="78"/>
      <c r="D8" s="79"/>
      <c r="F8" s="24"/>
      <c r="G8" s="78"/>
      <c r="H8" s="79"/>
      <c r="J8" s="24"/>
      <c r="K8" s="78"/>
      <c r="L8" s="79"/>
      <c r="O8" s="19"/>
      <c r="P8" s="25"/>
      <c r="S8" s="19"/>
      <c r="T8" s="25"/>
    </row>
    <row r="9" spans="1:20" ht="12" customHeight="1">
      <c r="A9" s="13"/>
      <c r="B9" s="83"/>
      <c r="C9" s="78"/>
      <c r="D9" s="79"/>
      <c r="F9"/>
      <c r="G9" s="19"/>
      <c r="H9" s="25"/>
      <c r="J9" s="83"/>
      <c r="K9" s="78"/>
      <c r="L9" s="79"/>
      <c r="O9" s="19"/>
      <c r="P9" s="25"/>
      <c r="S9" s="19"/>
      <c r="T9" s="25"/>
    </row>
    <row r="10" spans="1:20" ht="12" customHeight="1">
      <c r="A10" s="13"/>
      <c r="B10" s="83"/>
      <c r="C10" s="78"/>
      <c r="D10" s="79"/>
      <c r="F10"/>
      <c r="G10" s="19"/>
      <c r="H10" s="25"/>
      <c r="J10" s="83"/>
      <c r="K10" s="78"/>
      <c r="L10" s="79"/>
      <c r="O10" s="19"/>
      <c r="P10" s="25"/>
      <c r="S10" s="19"/>
      <c r="T10" s="25"/>
    </row>
    <row r="11" spans="1:20" ht="12" customHeight="1">
      <c r="A11" s="26">
        <f>A3+1</f>
        <v>2</v>
      </c>
      <c r="B11" s="14" t="s">
        <v>4</v>
      </c>
      <c r="C11" s="14" t="s">
        <v>75</v>
      </c>
      <c r="D11" s="16" t="s">
        <v>95</v>
      </c>
      <c r="F11" s="14" t="s">
        <v>79</v>
      </c>
      <c r="G11" s="14" t="s">
        <v>75</v>
      </c>
      <c r="H11" s="16" t="s">
        <v>95</v>
      </c>
      <c r="J11" s="14" t="s">
        <v>21</v>
      </c>
      <c r="K11" s="14" t="s">
        <v>75</v>
      </c>
      <c r="L11" s="16" t="s">
        <v>95</v>
      </c>
      <c r="N11" s="14" t="s">
        <v>50</v>
      </c>
      <c r="O11" s="14" t="s">
        <v>75</v>
      </c>
      <c r="P11" s="16" t="s">
        <v>95</v>
      </c>
      <c r="R11" s="14" t="s">
        <v>22</v>
      </c>
      <c r="S11" s="14" t="s">
        <v>75</v>
      </c>
      <c r="T11" s="16" t="s">
        <v>95</v>
      </c>
    </row>
    <row r="12" spans="1:20" ht="12" customHeight="1">
      <c r="A12" s="26"/>
      <c r="B12" s="18" t="s">
        <v>367</v>
      </c>
      <c r="C12" s="78">
        <v>0</v>
      </c>
      <c r="D12" s="79">
        <v>-66</v>
      </c>
      <c r="F12" s="18" t="s">
        <v>368</v>
      </c>
      <c r="G12" s="78">
        <v>0</v>
      </c>
      <c r="H12" s="79">
        <v>-97</v>
      </c>
      <c r="J12" s="18" t="s">
        <v>369</v>
      </c>
      <c r="K12" s="78">
        <v>0</v>
      </c>
      <c r="L12" s="79">
        <v>-94</v>
      </c>
      <c r="N12" s="18" t="s">
        <v>370</v>
      </c>
      <c r="O12" s="78">
        <v>0</v>
      </c>
      <c r="P12" s="79">
        <v>-129.5</v>
      </c>
      <c r="R12" s="18" t="s">
        <v>371</v>
      </c>
      <c r="S12" s="78">
        <v>0</v>
      </c>
      <c r="T12" s="79">
        <v>-166.7</v>
      </c>
    </row>
    <row r="13" spans="1:20" ht="12" customHeight="1">
      <c r="A13" s="26"/>
      <c r="B13" s="83" t="s">
        <v>76</v>
      </c>
      <c r="C13" s="78">
        <v>850</v>
      </c>
      <c r="D13" s="79">
        <v>-32</v>
      </c>
      <c r="F13" s="83" t="s">
        <v>76</v>
      </c>
      <c r="G13" s="78">
        <v>708</v>
      </c>
      <c r="H13" s="79">
        <v>-77</v>
      </c>
      <c r="J13" s="83" t="s">
        <v>77</v>
      </c>
      <c r="K13" s="78">
        <v>630</v>
      </c>
      <c r="L13" s="79">
        <v>-70</v>
      </c>
      <c r="N13" s="83" t="s">
        <v>77</v>
      </c>
      <c r="O13" s="78">
        <v>505</v>
      </c>
      <c r="P13" s="79">
        <v>-111</v>
      </c>
      <c r="R13" s="83" t="s">
        <v>77</v>
      </c>
      <c r="S13" s="78">
        <v>429</v>
      </c>
      <c r="T13" s="79">
        <v>-152</v>
      </c>
    </row>
    <row r="14" spans="1:20" ht="12" customHeight="1">
      <c r="A14" s="26"/>
      <c r="B14" s="83" t="s">
        <v>77</v>
      </c>
      <c r="C14" s="78">
        <v>1336</v>
      </c>
      <c r="D14" s="79">
        <v>-25</v>
      </c>
      <c r="F14" s="83" t="s">
        <v>77</v>
      </c>
      <c r="G14" s="78">
        <v>1234</v>
      </c>
      <c r="H14" s="79">
        <v>-73</v>
      </c>
      <c r="J14" s="83" t="s">
        <v>76</v>
      </c>
      <c r="K14" s="78">
        <v>918</v>
      </c>
      <c r="L14" s="79">
        <v>-54</v>
      </c>
      <c r="N14" s="83" t="s">
        <v>76</v>
      </c>
      <c r="O14" s="78">
        <v>720</v>
      </c>
      <c r="P14" s="79">
        <v>-104</v>
      </c>
      <c r="R14" s="83" t="s">
        <v>76</v>
      </c>
      <c r="S14" s="78">
        <v>1443</v>
      </c>
      <c r="T14" s="79">
        <v>-117</v>
      </c>
    </row>
    <row r="15" spans="1:20" ht="12" customHeight="1">
      <c r="A15" s="26"/>
      <c r="B15" s="24" t="s">
        <v>5</v>
      </c>
      <c r="C15" s="22">
        <v>1475</v>
      </c>
      <c r="D15" s="23">
        <v>-22</v>
      </c>
      <c r="F15" s="24" t="s">
        <v>5</v>
      </c>
      <c r="G15" s="22">
        <v>1420</v>
      </c>
      <c r="H15" s="23">
        <v>-70</v>
      </c>
      <c r="J15" s="24" t="s">
        <v>5</v>
      </c>
      <c r="K15" s="22">
        <v>920</v>
      </c>
      <c r="L15" s="23">
        <v>-54</v>
      </c>
      <c r="N15" s="24" t="s">
        <v>5</v>
      </c>
      <c r="O15" s="22">
        <v>978</v>
      </c>
      <c r="P15" s="23">
        <v>-96</v>
      </c>
      <c r="R15" s="24" t="s">
        <v>5</v>
      </c>
      <c r="S15" s="22">
        <v>1650</v>
      </c>
      <c r="T15" s="23">
        <v>-114</v>
      </c>
    </row>
    <row r="16" spans="1:20" ht="12" customHeight="1">
      <c r="A16" s="26"/>
      <c r="B16" s="24"/>
      <c r="C16" s="78">
        <v>2500</v>
      </c>
      <c r="D16" s="79">
        <v>-14</v>
      </c>
      <c r="F16" s="24"/>
      <c r="G16" s="78">
        <v>2485</v>
      </c>
      <c r="H16" s="79">
        <v>-104</v>
      </c>
      <c r="J16" s="24"/>
      <c r="K16" s="78">
        <v>2500</v>
      </c>
      <c r="L16" s="79">
        <v>-12</v>
      </c>
      <c r="N16" s="24" t="s">
        <v>78</v>
      </c>
      <c r="O16" s="78">
        <v>2473</v>
      </c>
      <c r="P16" s="79">
        <v>-68</v>
      </c>
      <c r="R16" s="24" t="s">
        <v>78</v>
      </c>
      <c r="S16" s="78">
        <v>2440</v>
      </c>
      <c r="T16" s="79">
        <v>-109</v>
      </c>
    </row>
    <row r="17" spans="1:20" ht="12" customHeight="1">
      <c r="A17" s="26"/>
      <c r="B17" s="83"/>
      <c r="C17" s="78"/>
      <c r="D17" s="79"/>
      <c r="F17"/>
      <c r="G17" s="19"/>
      <c r="H17" s="25"/>
      <c r="K17" s="19"/>
      <c r="L17" s="25"/>
      <c r="N17" s="83"/>
      <c r="O17" s="78">
        <v>2500</v>
      </c>
      <c r="P17" s="79">
        <v>-68</v>
      </c>
      <c r="S17" s="19"/>
      <c r="T17" s="25"/>
    </row>
    <row r="18" spans="1:20" ht="12" customHeight="1">
      <c r="A18" s="26"/>
      <c r="B18" s="83"/>
      <c r="C18" s="78"/>
      <c r="D18" s="79"/>
      <c r="F18"/>
      <c r="G18" s="19"/>
      <c r="H18" s="25"/>
      <c r="K18" s="19"/>
      <c r="L18" s="25"/>
      <c r="O18" s="19"/>
      <c r="P18" s="25"/>
      <c r="S18" s="19"/>
      <c r="T18" s="25"/>
    </row>
    <row r="19" spans="1:20" ht="12" customHeight="1">
      <c r="A19" s="13">
        <f>A11+1</f>
        <v>3</v>
      </c>
      <c r="B19" s="14" t="s">
        <v>9</v>
      </c>
      <c r="C19" s="14" t="s">
        <v>75</v>
      </c>
      <c r="D19" s="16" t="s">
        <v>95</v>
      </c>
      <c r="F19" s="14" t="s">
        <v>35</v>
      </c>
      <c r="G19" s="14" t="s">
        <v>75</v>
      </c>
      <c r="H19" s="16" t="s">
        <v>95</v>
      </c>
      <c r="J19" s="14" t="s">
        <v>3</v>
      </c>
      <c r="K19" s="14" t="s">
        <v>75</v>
      </c>
      <c r="L19" s="16" t="s">
        <v>95</v>
      </c>
      <c r="N19" s="14" t="s">
        <v>52</v>
      </c>
      <c r="O19" s="14" t="s">
        <v>75</v>
      </c>
      <c r="P19" s="16" t="s">
        <v>95</v>
      </c>
      <c r="R19" s="14" t="s">
        <v>60</v>
      </c>
      <c r="S19" s="14" t="s">
        <v>75</v>
      </c>
      <c r="T19" s="16" t="s">
        <v>95</v>
      </c>
    </row>
    <row r="20" spans="1:20" ht="12" customHeight="1">
      <c r="A20" s="13"/>
      <c r="B20" s="18" t="s">
        <v>372</v>
      </c>
      <c r="C20" s="78">
        <v>0</v>
      </c>
      <c r="D20" s="79">
        <v>-81.2</v>
      </c>
      <c r="F20" s="18" t="s">
        <v>373</v>
      </c>
      <c r="G20" s="78">
        <v>0</v>
      </c>
      <c r="H20" s="79">
        <v>-113.4</v>
      </c>
      <c r="J20" s="18" t="s">
        <v>374</v>
      </c>
      <c r="K20" s="78">
        <v>0</v>
      </c>
      <c r="L20" s="79">
        <v>-106</v>
      </c>
      <c r="N20" s="18" t="s">
        <v>375</v>
      </c>
      <c r="O20" s="78">
        <v>0</v>
      </c>
      <c r="P20" s="79">
        <v>-144.4</v>
      </c>
      <c r="R20" s="18" t="s">
        <v>376</v>
      </c>
      <c r="S20" s="78">
        <v>0</v>
      </c>
      <c r="T20" s="79">
        <v>-174</v>
      </c>
    </row>
    <row r="21" spans="1:20" ht="12" customHeight="1">
      <c r="A21" s="13"/>
      <c r="B21" s="83"/>
      <c r="C21" s="78">
        <v>2500</v>
      </c>
      <c r="D21" s="79">
        <v>-36</v>
      </c>
      <c r="F21" s="83" t="s">
        <v>77</v>
      </c>
      <c r="G21" s="78">
        <v>317</v>
      </c>
      <c r="H21" s="79">
        <v>-109.3</v>
      </c>
      <c r="J21" s="83" t="s">
        <v>5</v>
      </c>
      <c r="K21" s="78">
        <v>883</v>
      </c>
      <c r="L21" s="79">
        <v>-86</v>
      </c>
      <c r="N21" s="83" t="s">
        <v>76</v>
      </c>
      <c r="O21" s="78">
        <v>370</v>
      </c>
      <c r="P21" s="79">
        <v>-133.5</v>
      </c>
      <c r="R21" s="83" t="s">
        <v>77</v>
      </c>
      <c r="S21" s="78">
        <v>693</v>
      </c>
      <c r="T21" s="79">
        <v>-148</v>
      </c>
    </row>
    <row r="22" spans="1:20" ht="12" customHeight="1">
      <c r="A22" s="13"/>
      <c r="B22" s="83"/>
      <c r="C22" s="78"/>
      <c r="D22" s="79"/>
      <c r="F22" s="83" t="s">
        <v>76</v>
      </c>
      <c r="G22" s="78">
        <v>553</v>
      </c>
      <c r="H22" s="79">
        <v>-106.1</v>
      </c>
      <c r="J22" s="83"/>
      <c r="K22" s="78">
        <v>2500</v>
      </c>
      <c r="L22" s="79">
        <v>-46</v>
      </c>
      <c r="N22" s="83" t="s">
        <v>5</v>
      </c>
      <c r="O22" s="78">
        <v>502</v>
      </c>
      <c r="P22" s="79">
        <v>-130.7</v>
      </c>
      <c r="R22" s="83" t="s">
        <v>76</v>
      </c>
      <c r="S22" s="78">
        <v>1145</v>
      </c>
      <c r="T22" s="79">
        <v>-130</v>
      </c>
    </row>
    <row r="23" spans="1:20" ht="12" customHeight="1">
      <c r="A23" s="13"/>
      <c r="B23" s="24"/>
      <c r="C23" s="22"/>
      <c r="D23" s="23"/>
      <c r="F23"/>
      <c r="G23" s="19"/>
      <c r="H23" s="25"/>
      <c r="K23" s="19"/>
      <c r="L23" s="25"/>
      <c r="N23" s="24"/>
      <c r="O23" s="22">
        <v>2500</v>
      </c>
      <c r="P23" s="23">
        <v>-108.4</v>
      </c>
      <c r="R23" s="24" t="s">
        <v>78</v>
      </c>
      <c r="S23" s="22">
        <v>1180</v>
      </c>
      <c r="T23" s="23">
        <v>-129</v>
      </c>
    </row>
    <row r="24" spans="1:20" ht="12" customHeight="1">
      <c r="A24" s="13"/>
      <c r="B24" s="24"/>
      <c r="C24" s="78"/>
      <c r="D24" s="79"/>
      <c r="F24"/>
      <c r="G24" s="19"/>
      <c r="H24" s="25"/>
      <c r="K24" s="19"/>
      <c r="L24" s="25"/>
      <c r="O24" s="19"/>
      <c r="P24" s="25"/>
      <c r="R24" s="24" t="s">
        <v>5</v>
      </c>
      <c r="S24" s="78">
        <v>1775</v>
      </c>
      <c r="T24" s="79">
        <v>-96</v>
      </c>
    </row>
    <row r="25" spans="1:20" ht="12" customHeight="1">
      <c r="A25" s="13"/>
      <c r="B25" s="83"/>
      <c r="C25" s="78"/>
      <c r="D25" s="79"/>
      <c r="F25"/>
      <c r="G25" s="19"/>
      <c r="H25" s="25"/>
      <c r="K25" s="19"/>
      <c r="L25" s="25"/>
      <c r="O25" s="19"/>
      <c r="P25" s="25"/>
      <c r="R25" s="83"/>
      <c r="S25" s="78">
        <v>2500</v>
      </c>
      <c r="T25" s="79">
        <v>-75</v>
      </c>
    </row>
    <row r="26" spans="1:20" ht="12" customHeight="1">
      <c r="A26" s="13"/>
      <c r="B26" s="83"/>
      <c r="C26" s="78"/>
      <c r="D26" s="79"/>
      <c r="F26"/>
      <c r="G26" s="19"/>
      <c r="H26" s="25"/>
      <c r="K26" s="19"/>
      <c r="L26" s="25"/>
      <c r="O26" s="19"/>
      <c r="P26" s="25"/>
      <c r="S26" s="19"/>
      <c r="T26" s="25"/>
    </row>
    <row r="27" spans="1:20" ht="12" customHeight="1">
      <c r="A27" s="26">
        <f>A19+1</f>
        <v>4</v>
      </c>
      <c r="B27" s="14" t="s">
        <v>42</v>
      </c>
      <c r="C27" s="14" t="s">
        <v>75</v>
      </c>
      <c r="D27" s="16" t="s">
        <v>95</v>
      </c>
      <c r="F27" s="14" t="s">
        <v>15</v>
      </c>
      <c r="G27" s="14" t="s">
        <v>75</v>
      </c>
      <c r="H27" s="16" t="s">
        <v>95</v>
      </c>
      <c r="J27" s="14" t="s">
        <v>56</v>
      </c>
      <c r="K27" s="14" t="s">
        <v>75</v>
      </c>
      <c r="L27" s="16" t="s">
        <v>95</v>
      </c>
      <c r="N27" s="14" t="s">
        <v>36</v>
      </c>
      <c r="O27" s="14" t="s">
        <v>75</v>
      </c>
      <c r="P27" s="16" t="s">
        <v>95</v>
      </c>
      <c r="R27" s="14" t="s">
        <v>28</v>
      </c>
      <c r="S27" s="14" t="s">
        <v>75</v>
      </c>
      <c r="T27" s="16" t="s">
        <v>95</v>
      </c>
    </row>
    <row r="28" spans="1:20" ht="12" customHeight="1">
      <c r="A28" s="26"/>
      <c r="B28" s="18" t="s">
        <v>377</v>
      </c>
      <c r="C28" s="78">
        <v>0</v>
      </c>
      <c r="D28" s="79">
        <v>-90.3</v>
      </c>
      <c r="F28" s="18" t="s">
        <v>378</v>
      </c>
      <c r="G28" s="78">
        <v>0</v>
      </c>
      <c r="H28" s="79">
        <v>-127</v>
      </c>
      <c r="J28" s="18" t="s">
        <v>379</v>
      </c>
      <c r="K28" s="78">
        <v>0</v>
      </c>
      <c r="L28" s="79">
        <v>-129</v>
      </c>
      <c r="N28" s="18" t="s">
        <v>380</v>
      </c>
      <c r="O28" s="78">
        <v>0</v>
      </c>
      <c r="P28" s="79">
        <v>-158</v>
      </c>
      <c r="R28" s="18" t="s">
        <v>381</v>
      </c>
      <c r="S28" s="78">
        <v>0</v>
      </c>
      <c r="T28" s="79">
        <v>-189.5</v>
      </c>
    </row>
    <row r="29" spans="1:20" ht="12" customHeight="1">
      <c r="A29" s="26"/>
      <c r="B29" s="83" t="s">
        <v>76</v>
      </c>
      <c r="C29" s="78">
        <v>292</v>
      </c>
      <c r="D29" s="79">
        <v>-83.4</v>
      </c>
      <c r="F29" s="83" t="s">
        <v>76</v>
      </c>
      <c r="G29" s="78">
        <v>1200</v>
      </c>
      <c r="H29" s="79">
        <v>-89</v>
      </c>
      <c r="J29" s="83" t="s">
        <v>77</v>
      </c>
      <c r="K29" s="78">
        <v>577</v>
      </c>
      <c r="L29" s="79">
        <v>-110</v>
      </c>
      <c r="N29" s="83" t="s">
        <v>77</v>
      </c>
      <c r="O29" s="78">
        <v>601</v>
      </c>
      <c r="P29" s="79">
        <v>-137.8</v>
      </c>
      <c r="R29" s="83" t="s">
        <v>76</v>
      </c>
      <c r="S29" s="78">
        <v>1129</v>
      </c>
      <c r="T29" s="79">
        <v>-152.8</v>
      </c>
    </row>
    <row r="30" spans="1:20" ht="12" customHeight="1">
      <c r="A30" s="26"/>
      <c r="B30" s="83" t="s">
        <v>5</v>
      </c>
      <c r="C30" s="78">
        <v>307</v>
      </c>
      <c r="D30" s="79">
        <v>-83.1</v>
      </c>
      <c r="F30" s="83" t="s">
        <v>77</v>
      </c>
      <c r="G30" s="78">
        <v>1356</v>
      </c>
      <c r="H30" s="79">
        <v>-85</v>
      </c>
      <c r="J30" s="83" t="s">
        <v>76</v>
      </c>
      <c r="K30" s="78">
        <v>600</v>
      </c>
      <c r="L30" s="79">
        <v>-109</v>
      </c>
      <c r="N30" s="83" t="s">
        <v>76</v>
      </c>
      <c r="O30" s="78">
        <v>1097</v>
      </c>
      <c r="P30" s="79">
        <v>-121.2</v>
      </c>
      <c r="R30" s="83" t="s">
        <v>77</v>
      </c>
      <c r="S30" s="78">
        <v>1517</v>
      </c>
      <c r="T30" s="79">
        <v>-143.2</v>
      </c>
    </row>
    <row r="31" spans="1:20" ht="12" customHeight="1">
      <c r="A31" s="26"/>
      <c r="B31" s="24"/>
      <c r="C31" s="22">
        <v>500</v>
      </c>
      <c r="D31" s="23">
        <v>-0.001</v>
      </c>
      <c r="F31" s="24" t="s">
        <v>5</v>
      </c>
      <c r="G31" s="22">
        <v>2000</v>
      </c>
      <c r="H31" s="23">
        <v>-70</v>
      </c>
      <c r="J31" s="24" t="s">
        <v>5</v>
      </c>
      <c r="K31" s="22">
        <v>928</v>
      </c>
      <c r="L31" s="23">
        <v>-100</v>
      </c>
      <c r="O31" s="19"/>
      <c r="P31" s="25"/>
      <c r="S31" s="19"/>
      <c r="T31" s="25"/>
    </row>
    <row r="32" spans="1:20" ht="12" customHeight="1">
      <c r="A32" s="26"/>
      <c r="B32" s="4"/>
      <c r="C32" s="40"/>
      <c r="D32" s="21"/>
      <c r="F32" s="24"/>
      <c r="G32" s="78">
        <v>2500</v>
      </c>
      <c r="H32" s="79">
        <v>-73</v>
      </c>
      <c r="J32" s="24" t="s">
        <v>78</v>
      </c>
      <c r="K32" s="78">
        <v>1730</v>
      </c>
      <c r="L32" s="79">
        <v>-116</v>
      </c>
      <c r="O32" s="19"/>
      <c r="P32" s="25"/>
      <c r="S32" s="19"/>
      <c r="T32" s="25"/>
    </row>
    <row r="33" spans="1:20" ht="12" customHeight="1">
      <c r="A33" s="26"/>
      <c r="B33" s="4"/>
      <c r="C33" s="40"/>
      <c r="D33" s="21"/>
      <c r="F33"/>
      <c r="G33" s="19"/>
      <c r="H33" s="25"/>
      <c r="J33" s="83"/>
      <c r="K33" s="78">
        <v>2500</v>
      </c>
      <c r="L33" s="79">
        <v>-98</v>
      </c>
      <c r="O33" s="19"/>
      <c r="P33" s="25"/>
      <c r="S33" s="19"/>
      <c r="T33" s="25"/>
    </row>
    <row r="34" spans="1:20" ht="12" customHeight="1">
      <c r="A34" s="26"/>
      <c r="B34" s="4"/>
      <c r="C34" s="40"/>
      <c r="D34" s="21"/>
      <c r="F34"/>
      <c r="G34" s="19"/>
      <c r="H34" s="25"/>
      <c r="K34" s="19"/>
      <c r="L34" s="25"/>
      <c r="O34" s="19"/>
      <c r="P34" s="25"/>
      <c r="S34" s="19"/>
      <c r="T34" s="25"/>
    </row>
    <row r="35" spans="1:20" ht="12" customHeight="1">
      <c r="A35" s="13">
        <f>A27+1</f>
        <v>5</v>
      </c>
      <c r="B35" s="14" t="s">
        <v>53</v>
      </c>
      <c r="C35" s="14" t="s">
        <v>75</v>
      </c>
      <c r="D35" s="16" t="s">
        <v>95</v>
      </c>
      <c r="F35" s="14" t="s">
        <v>59</v>
      </c>
      <c r="G35" s="14" t="s">
        <v>75</v>
      </c>
      <c r="H35" s="16" t="s">
        <v>95</v>
      </c>
      <c r="J35" s="14" t="s">
        <v>18</v>
      </c>
      <c r="K35" s="14" t="s">
        <v>75</v>
      </c>
      <c r="L35" s="16" t="s">
        <v>95</v>
      </c>
      <c r="N35" s="14" t="s">
        <v>16</v>
      </c>
      <c r="O35" s="14" t="s">
        <v>75</v>
      </c>
      <c r="P35" s="16" t="s">
        <v>95</v>
      </c>
      <c r="R35" s="14" t="s">
        <v>2</v>
      </c>
      <c r="S35" s="14" t="s">
        <v>75</v>
      </c>
      <c r="T35" s="16" t="s">
        <v>95</v>
      </c>
    </row>
    <row r="36" spans="1:20" ht="12" customHeight="1">
      <c r="A36" s="13"/>
      <c r="B36" s="18" t="s">
        <v>382</v>
      </c>
      <c r="C36" s="78">
        <v>0</v>
      </c>
      <c r="D36" s="79">
        <v>-105</v>
      </c>
      <c r="F36" s="18" t="s">
        <v>383</v>
      </c>
      <c r="G36" s="78">
        <v>0</v>
      </c>
      <c r="H36" s="79">
        <v>-139.8</v>
      </c>
      <c r="J36" s="18" t="s">
        <v>384</v>
      </c>
      <c r="K36" s="78">
        <v>0</v>
      </c>
      <c r="L36" s="79">
        <v>-140</v>
      </c>
      <c r="N36" s="18" t="s">
        <v>385</v>
      </c>
      <c r="O36" s="78">
        <v>0</v>
      </c>
      <c r="P36" s="79">
        <v>-167</v>
      </c>
      <c r="R36" s="18" t="s">
        <v>386</v>
      </c>
      <c r="S36" s="78">
        <v>0</v>
      </c>
      <c r="T36" s="79">
        <v>-215.3</v>
      </c>
    </row>
    <row r="37" spans="1:20" ht="12" customHeight="1">
      <c r="A37" s="13"/>
      <c r="B37" s="83" t="s">
        <v>77</v>
      </c>
      <c r="C37" s="78">
        <v>723</v>
      </c>
      <c r="D37" s="79">
        <v>-86</v>
      </c>
      <c r="F37" s="83"/>
      <c r="G37" s="78">
        <v>1000</v>
      </c>
      <c r="H37" s="79">
        <v>-116.4</v>
      </c>
      <c r="J37" s="83" t="s">
        <v>77</v>
      </c>
      <c r="K37" s="78">
        <v>1210</v>
      </c>
      <c r="L37" s="79">
        <v>-120</v>
      </c>
      <c r="N37" s="83" t="s">
        <v>76</v>
      </c>
      <c r="O37" s="78">
        <v>1375</v>
      </c>
      <c r="P37" s="79">
        <v>-123.2</v>
      </c>
      <c r="R37" s="83" t="s">
        <v>77</v>
      </c>
      <c r="S37" s="78">
        <v>932</v>
      </c>
      <c r="T37" s="79">
        <v>-181</v>
      </c>
    </row>
    <row r="38" spans="1:20" ht="12" customHeight="1">
      <c r="A38" s="13"/>
      <c r="B38" s="83" t="s">
        <v>78</v>
      </c>
      <c r="C38" s="78">
        <v>1267</v>
      </c>
      <c r="D38" s="79">
        <v>-71</v>
      </c>
      <c r="F38" s="83"/>
      <c r="G38" s="78"/>
      <c r="H38" s="79"/>
      <c r="J38" s="83"/>
      <c r="K38" s="78">
        <v>2500</v>
      </c>
      <c r="L38" s="79">
        <v>-94</v>
      </c>
      <c r="O38" s="19"/>
      <c r="P38" s="25"/>
      <c r="R38" s="83" t="s">
        <v>76</v>
      </c>
      <c r="S38" s="78">
        <v>1545</v>
      </c>
      <c r="T38" s="79">
        <v>-156</v>
      </c>
    </row>
    <row r="39" spans="1:20" ht="12" customHeight="1">
      <c r="A39" s="13"/>
      <c r="B39" s="24"/>
      <c r="C39" s="22">
        <v>2400</v>
      </c>
      <c r="D39" s="23">
        <v>-39</v>
      </c>
      <c r="F39"/>
      <c r="G39" s="19"/>
      <c r="H39" s="25"/>
      <c r="K39" s="19"/>
      <c r="L39" s="25"/>
      <c r="O39" s="19"/>
      <c r="P39" s="25"/>
      <c r="R39" s="24"/>
      <c r="S39" s="22">
        <v>2500</v>
      </c>
      <c r="T39" s="23">
        <v>-157</v>
      </c>
    </row>
    <row r="40" spans="1:20" ht="12" customHeight="1">
      <c r="A40" s="13"/>
      <c r="B40" s="24"/>
      <c r="C40" s="78"/>
      <c r="D40" s="79"/>
      <c r="F40"/>
      <c r="G40" s="19"/>
      <c r="H40" s="25"/>
      <c r="K40" s="19"/>
      <c r="L40" s="25"/>
      <c r="O40" s="19"/>
      <c r="P40" s="25"/>
      <c r="S40" s="19"/>
      <c r="T40" s="25"/>
    </row>
    <row r="41" spans="1:20" ht="12" customHeight="1">
      <c r="A41" s="13"/>
      <c r="B41" s="83"/>
      <c r="C41" s="78"/>
      <c r="D41" s="79"/>
      <c r="F41"/>
      <c r="G41" s="19"/>
      <c r="H41" s="25"/>
      <c r="K41" s="19"/>
      <c r="L41" s="25"/>
      <c r="O41" s="19"/>
      <c r="P41" s="25"/>
      <c r="S41" s="19"/>
      <c r="T41" s="25"/>
    </row>
    <row r="42" spans="1:20" ht="12" customHeight="1">
      <c r="A42" s="13"/>
      <c r="B42" s="83"/>
      <c r="C42" s="78"/>
      <c r="D42" s="79"/>
      <c r="F42"/>
      <c r="G42" s="19"/>
      <c r="H42" s="25"/>
      <c r="K42" s="19"/>
      <c r="L42" s="25"/>
      <c r="O42" s="19"/>
      <c r="P42" s="25"/>
      <c r="S42" s="19"/>
      <c r="T42" s="25"/>
    </row>
    <row r="43" spans="1:20" ht="12" customHeight="1">
      <c r="A43" s="26">
        <f>A35+1</f>
        <v>6</v>
      </c>
      <c r="B43" s="14" t="s">
        <v>46</v>
      </c>
      <c r="C43" s="14" t="s">
        <v>75</v>
      </c>
      <c r="D43" s="16" t="s">
        <v>95</v>
      </c>
      <c r="F43" s="14" t="s">
        <v>33</v>
      </c>
      <c r="G43" s="14" t="s">
        <v>75</v>
      </c>
      <c r="H43" s="16" t="s">
        <v>95</v>
      </c>
      <c r="J43" s="14" t="s">
        <v>13</v>
      </c>
      <c r="K43" s="14" t="s">
        <v>75</v>
      </c>
      <c r="L43" s="16" t="s">
        <v>95</v>
      </c>
      <c r="N43" s="14" t="s">
        <v>14</v>
      </c>
      <c r="O43" s="14" t="s">
        <v>75</v>
      </c>
      <c r="P43" s="16" t="s">
        <v>95</v>
      </c>
      <c r="R43" s="14" t="s">
        <v>61</v>
      </c>
      <c r="S43" s="14" t="s">
        <v>75</v>
      </c>
      <c r="T43" s="16" t="s">
        <v>95</v>
      </c>
    </row>
    <row r="44" spans="1:20" ht="12" customHeight="1">
      <c r="A44" s="26"/>
      <c r="B44" s="18" t="s">
        <v>387</v>
      </c>
      <c r="C44" s="78">
        <v>0</v>
      </c>
      <c r="D44" s="79">
        <v>-122</v>
      </c>
      <c r="F44" s="18" t="s">
        <v>388</v>
      </c>
      <c r="G44" s="78">
        <v>0</v>
      </c>
      <c r="H44" s="79">
        <v>-156.5</v>
      </c>
      <c r="J44" s="18" t="s">
        <v>389</v>
      </c>
      <c r="K44" s="78">
        <v>0</v>
      </c>
      <c r="L44" s="79">
        <v>-158</v>
      </c>
      <c r="N44" s="18" t="s">
        <v>390</v>
      </c>
      <c r="O44" s="78">
        <v>206</v>
      </c>
      <c r="P44" s="79">
        <v>-176</v>
      </c>
      <c r="R44" s="18" t="s">
        <v>391</v>
      </c>
      <c r="S44" s="78">
        <v>0</v>
      </c>
      <c r="T44" s="79">
        <v>-222.5</v>
      </c>
    </row>
    <row r="45" spans="1:20" ht="12" customHeight="1">
      <c r="A45" s="26"/>
      <c r="B45" s="83" t="s">
        <v>5</v>
      </c>
      <c r="C45" s="78">
        <v>423</v>
      </c>
      <c r="D45" s="79">
        <v>-112</v>
      </c>
      <c r="F45" s="83" t="s">
        <v>76</v>
      </c>
      <c r="G45" s="78">
        <v>1200</v>
      </c>
      <c r="H45" s="79">
        <v>-113.6</v>
      </c>
      <c r="J45" s="83" t="s">
        <v>76</v>
      </c>
      <c r="K45" s="78">
        <v>1475</v>
      </c>
      <c r="L45" s="79">
        <v>-108.2</v>
      </c>
      <c r="N45" s="83" t="s">
        <v>76</v>
      </c>
      <c r="O45" s="78">
        <v>1373</v>
      </c>
      <c r="P45" s="79">
        <v>-136</v>
      </c>
      <c r="R45" s="83" t="s">
        <v>5</v>
      </c>
      <c r="S45" s="78">
        <v>1176</v>
      </c>
      <c r="T45" s="79">
        <v>-182</v>
      </c>
    </row>
    <row r="46" spans="1:20" ht="12" customHeight="1">
      <c r="A46" s="26"/>
      <c r="B46" s="83" t="s">
        <v>77</v>
      </c>
      <c r="C46" s="78">
        <v>903</v>
      </c>
      <c r="D46" s="79">
        <v>-104</v>
      </c>
      <c r="F46"/>
      <c r="G46" s="19"/>
      <c r="H46" s="25"/>
      <c r="K46" s="19"/>
      <c r="L46" s="25"/>
      <c r="N46" s="83" t="s">
        <v>5</v>
      </c>
      <c r="O46" s="78">
        <v>1700</v>
      </c>
      <c r="P46" s="79">
        <v>-132</v>
      </c>
      <c r="R46" s="83" t="s">
        <v>77</v>
      </c>
      <c r="S46" s="78">
        <v>2125</v>
      </c>
      <c r="T46" s="79">
        <v>-175</v>
      </c>
    </row>
    <row r="47" spans="1:20" ht="12" customHeight="1">
      <c r="A47" s="26"/>
      <c r="B47" s="24" t="s">
        <v>78</v>
      </c>
      <c r="C47" s="22">
        <v>1713</v>
      </c>
      <c r="D47" s="23">
        <v>-93</v>
      </c>
      <c r="F47"/>
      <c r="G47" s="19"/>
      <c r="H47" s="25"/>
      <c r="K47" s="19"/>
      <c r="L47" s="25"/>
      <c r="N47" s="24" t="s">
        <v>77</v>
      </c>
      <c r="O47" s="22">
        <v>2173</v>
      </c>
      <c r="P47" s="23">
        <v>-122</v>
      </c>
      <c r="R47" s="24"/>
      <c r="S47" s="22">
        <v>2500</v>
      </c>
      <c r="T47" s="23">
        <v>-171</v>
      </c>
    </row>
    <row r="48" spans="1:20" ht="12" customHeight="1">
      <c r="A48" s="26"/>
      <c r="B48" s="24"/>
      <c r="C48" s="78">
        <v>2500</v>
      </c>
      <c r="D48" s="79">
        <v>-74</v>
      </c>
      <c r="F48"/>
      <c r="G48" s="19"/>
      <c r="H48" s="25"/>
      <c r="K48" s="19"/>
      <c r="L48" s="25"/>
      <c r="N48" s="24"/>
      <c r="O48" s="78">
        <v>2500</v>
      </c>
      <c r="P48" s="79">
        <v>-120</v>
      </c>
      <c r="S48" s="19"/>
      <c r="T48" s="25"/>
    </row>
    <row r="49" spans="1:20" ht="12" customHeight="1">
      <c r="A49" s="26"/>
      <c r="B49" s="83"/>
      <c r="C49" s="78"/>
      <c r="D49" s="79"/>
      <c r="F49"/>
      <c r="G49" s="19"/>
      <c r="H49" s="25"/>
      <c r="K49" s="19"/>
      <c r="L49" s="25"/>
      <c r="O49" s="19"/>
      <c r="P49" s="25"/>
      <c r="S49" s="19"/>
      <c r="T49" s="25"/>
    </row>
    <row r="50" spans="1:20" ht="12" customHeight="1">
      <c r="A50" s="26"/>
      <c r="B50" s="83"/>
      <c r="C50" s="78"/>
      <c r="D50" s="79"/>
      <c r="F50"/>
      <c r="G50" s="19"/>
      <c r="H50" s="25"/>
      <c r="K50" s="19"/>
      <c r="L50" s="25"/>
      <c r="N50" s="83"/>
      <c r="O50" s="78"/>
      <c r="P50" s="79"/>
      <c r="S50" s="19"/>
      <c r="T50" s="25"/>
    </row>
    <row r="51" spans="1:20" ht="12" customHeight="1">
      <c r="A51" s="13">
        <f>A43+1</f>
        <v>7</v>
      </c>
      <c r="B51" s="14" t="s">
        <v>29</v>
      </c>
      <c r="C51" s="14" t="s">
        <v>75</v>
      </c>
      <c r="D51" s="16" t="s">
        <v>95</v>
      </c>
      <c r="F51" s="14" t="s">
        <v>57</v>
      </c>
      <c r="G51" s="14" t="s">
        <v>75</v>
      </c>
      <c r="H51" s="16" t="s">
        <v>95</v>
      </c>
      <c r="J51" s="14" t="s">
        <v>17</v>
      </c>
      <c r="K51" s="14" t="s">
        <v>75</v>
      </c>
      <c r="L51" s="16" t="s">
        <v>95</v>
      </c>
      <c r="N51" s="14" t="s">
        <v>58</v>
      </c>
      <c r="O51" s="14" t="s">
        <v>75</v>
      </c>
      <c r="P51" s="16" t="s">
        <v>95</v>
      </c>
      <c r="R51" s="14" t="s">
        <v>54</v>
      </c>
      <c r="S51" s="14" t="s">
        <v>75</v>
      </c>
      <c r="T51" s="16" t="s">
        <v>95</v>
      </c>
    </row>
    <row r="52" spans="1:20" ht="12" customHeight="1">
      <c r="A52" s="13"/>
      <c r="B52" s="18" t="s">
        <v>392</v>
      </c>
      <c r="C52" s="78">
        <v>0</v>
      </c>
      <c r="D52" s="79">
        <v>-134.9</v>
      </c>
      <c r="F52" s="18" t="s">
        <v>393</v>
      </c>
      <c r="G52" s="78">
        <v>0</v>
      </c>
      <c r="H52" s="79">
        <v>-166.3</v>
      </c>
      <c r="J52" s="18" t="s">
        <v>394</v>
      </c>
      <c r="K52" s="78">
        <v>0</v>
      </c>
      <c r="L52" s="79">
        <v>-170.9</v>
      </c>
      <c r="N52" s="18" t="s">
        <v>395</v>
      </c>
      <c r="O52" s="78">
        <v>0</v>
      </c>
      <c r="P52" s="79">
        <v>-190</v>
      </c>
      <c r="R52" s="18" t="s">
        <v>396</v>
      </c>
      <c r="S52" s="78">
        <v>0</v>
      </c>
      <c r="T52" s="79">
        <v>-238.5</v>
      </c>
    </row>
    <row r="53" spans="1:20" ht="12" customHeight="1">
      <c r="A53" s="13"/>
      <c r="B53" s="83" t="s">
        <v>5</v>
      </c>
      <c r="C53" s="78">
        <v>309</v>
      </c>
      <c r="D53" s="79">
        <v>-128</v>
      </c>
      <c r="F53" s="83" t="s">
        <v>5</v>
      </c>
      <c r="G53" s="78">
        <v>329</v>
      </c>
      <c r="H53" s="79">
        <v>-159</v>
      </c>
      <c r="J53" s="83" t="s">
        <v>77</v>
      </c>
      <c r="K53" s="78">
        <v>303</v>
      </c>
      <c r="L53" s="79">
        <v>-159</v>
      </c>
      <c r="N53" s="83" t="s">
        <v>76</v>
      </c>
      <c r="O53" s="78">
        <v>1400</v>
      </c>
      <c r="P53" s="79">
        <v>-137.5</v>
      </c>
      <c r="R53" s="83" t="s">
        <v>76</v>
      </c>
      <c r="S53" s="78">
        <v>1330</v>
      </c>
      <c r="T53" s="79">
        <v>-189</v>
      </c>
    </row>
    <row r="54" spans="1:20" ht="12" customHeight="1">
      <c r="A54" s="13"/>
      <c r="B54" s="83"/>
      <c r="C54" s="78">
        <v>2500</v>
      </c>
      <c r="D54" s="79">
        <v>-85</v>
      </c>
      <c r="F54" s="83" t="s">
        <v>77</v>
      </c>
      <c r="G54" s="78">
        <v>1405</v>
      </c>
      <c r="H54" s="79">
        <v>-134.3</v>
      </c>
      <c r="J54" s="83" t="s">
        <v>76</v>
      </c>
      <c r="K54" s="78">
        <v>1225</v>
      </c>
      <c r="L54" s="79">
        <v>-125</v>
      </c>
      <c r="O54" s="19"/>
      <c r="P54" s="25"/>
      <c r="R54" s="83" t="s">
        <v>77</v>
      </c>
      <c r="S54" s="78">
        <v>1968</v>
      </c>
      <c r="T54" s="79">
        <v>-173</v>
      </c>
    </row>
    <row r="55" spans="1:20" ht="12" customHeight="1">
      <c r="A55" s="13"/>
      <c r="B55" s="24"/>
      <c r="C55" s="22"/>
      <c r="D55" s="23"/>
      <c r="F55" s="24"/>
      <c r="G55" s="22">
        <v>2500</v>
      </c>
      <c r="H55" s="23">
        <v>-120.3</v>
      </c>
      <c r="J55" s="24"/>
      <c r="K55" s="22">
        <v>2500</v>
      </c>
      <c r="L55" s="23">
        <v>-115</v>
      </c>
      <c r="O55" s="19"/>
      <c r="P55" s="25"/>
      <c r="R55" s="24" t="s">
        <v>5</v>
      </c>
      <c r="S55" s="22">
        <v>2000</v>
      </c>
      <c r="T55" s="23">
        <v>-172</v>
      </c>
    </row>
    <row r="56" spans="1:20" ht="12" customHeight="1">
      <c r="A56" s="13"/>
      <c r="B56" s="24"/>
      <c r="C56" s="78"/>
      <c r="D56" s="79"/>
      <c r="F56"/>
      <c r="G56" s="19"/>
      <c r="H56" s="25"/>
      <c r="K56" s="19"/>
      <c r="L56" s="25"/>
      <c r="O56" s="19"/>
      <c r="P56" s="25"/>
      <c r="R56" s="24"/>
      <c r="S56" s="78">
        <v>2500</v>
      </c>
      <c r="T56" s="79">
        <v>-164</v>
      </c>
    </row>
    <row r="57" spans="1:20" ht="12" customHeight="1">
      <c r="A57" s="13"/>
      <c r="B57" s="83"/>
      <c r="C57" s="78"/>
      <c r="D57" s="79"/>
      <c r="F57"/>
      <c r="G57" s="19"/>
      <c r="H57" s="25"/>
      <c r="K57" s="19"/>
      <c r="L57" s="25"/>
      <c r="O57" s="19"/>
      <c r="P57" s="25"/>
      <c r="S57" s="19"/>
      <c r="T57" s="25"/>
    </row>
    <row r="58" spans="1:20" ht="12" customHeight="1">
      <c r="A58" s="13"/>
      <c r="B58" s="83"/>
      <c r="C58" s="78"/>
      <c r="D58" s="79"/>
      <c r="F58"/>
      <c r="G58" s="19"/>
      <c r="H58" s="25"/>
      <c r="K58" s="19"/>
      <c r="L58" s="25"/>
      <c r="O58" s="19"/>
      <c r="P58" s="25"/>
      <c r="S58" s="19"/>
      <c r="T58" s="25"/>
    </row>
    <row r="59" spans="1:20" ht="12" customHeight="1">
      <c r="A59" s="26">
        <f>A51+1</f>
        <v>8</v>
      </c>
      <c r="B59" s="14" t="s">
        <v>8</v>
      </c>
      <c r="C59" s="14" t="s">
        <v>75</v>
      </c>
      <c r="D59" s="16" t="s">
        <v>95</v>
      </c>
      <c r="F59" s="14" t="s">
        <v>55</v>
      </c>
      <c r="G59" s="14" t="s">
        <v>75</v>
      </c>
      <c r="H59" s="16" t="s">
        <v>95</v>
      </c>
      <c r="J59" s="14" t="s">
        <v>49</v>
      </c>
      <c r="K59" s="14" t="s">
        <v>75</v>
      </c>
      <c r="L59" s="16" t="s">
        <v>95</v>
      </c>
      <c r="N59" s="14" t="s">
        <v>20</v>
      </c>
      <c r="O59" s="14" t="s">
        <v>75</v>
      </c>
      <c r="P59" s="16" t="s">
        <v>95</v>
      </c>
      <c r="R59" s="14" t="s">
        <v>1</v>
      </c>
      <c r="S59" s="14" t="s">
        <v>75</v>
      </c>
      <c r="T59" s="16" t="s">
        <v>95</v>
      </c>
    </row>
    <row r="60" spans="1:20" ht="12" customHeight="1">
      <c r="A60" s="26"/>
      <c r="B60" s="18" t="s">
        <v>397</v>
      </c>
      <c r="C60" s="78">
        <v>0</v>
      </c>
      <c r="D60" s="79">
        <v>-143</v>
      </c>
      <c r="F60" s="18" t="s">
        <v>398</v>
      </c>
      <c r="G60" s="78">
        <v>0</v>
      </c>
      <c r="H60" s="79">
        <v>-185</v>
      </c>
      <c r="J60" s="18" t="s">
        <v>399</v>
      </c>
      <c r="K60" s="78">
        <v>0</v>
      </c>
      <c r="L60" s="79">
        <v>-185.4</v>
      </c>
      <c r="N60" s="18" t="s">
        <v>400</v>
      </c>
      <c r="O60" s="78">
        <v>0</v>
      </c>
      <c r="P60" s="79">
        <v>-217</v>
      </c>
      <c r="R60" s="18" t="s">
        <v>401</v>
      </c>
      <c r="S60" s="78">
        <v>0</v>
      </c>
      <c r="T60" s="79">
        <v>-262</v>
      </c>
    </row>
    <row r="61" spans="1:20" ht="12" customHeight="1">
      <c r="A61" s="26"/>
      <c r="B61" s="83" t="s">
        <v>77</v>
      </c>
      <c r="C61" s="78">
        <v>544</v>
      </c>
      <c r="D61" s="79">
        <v>-126</v>
      </c>
      <c r="F61" s="83" t="s">
        <v>5</v>
      </c>
      <c r="G61" s="78">
        <v>557</v>
      </c>
      <c r="H61" s="79">
        <v>-167</v>
      </c>
      <c r="J61" s="83" t="s">
        <v>77</v>
      </c>
      <c r="K61" s="78">
        <v>1683</v>
      </c>
      <c r="L61" s="79">
        <v>-157</v>
      </c>
      <c r="N61" s="83" t="s">
        <v>5</v>
      </c>
      <c r="O61" s="78">
        <v>1200</v>
      </c>
      <c r="P61" s="79">
        <v>-173</v>
      </c>
      <c r="R61" s="83" t="s">
        <v>77</v>
      </c>
      <c r="S61" s="78">
        <v>1090</v>
      </c>
      <c r="T61" s="79">
        <v>-222</v>
      </c>
    </row>
    <row r="62" spans="1:20" ht="12" customHeight="1">
      <c r="A62" s="26"/>
      <c r="B62" s="83" t="s">
        <v>76</v>
      </c>
      <c r="C62" s="78">
        <v>1000</v>
      </c>
      <c r="D62" s="79">
        <v>-110</v>
      </c>
      <c r="F62" s="83" t="s">
        <v>78</v>
      </c>
      <c r="G62" s="78">
        <v>1940</v>
      </c>
      <c r="H62" s="79">
        <v>-150</v>
      </c>
      <c r="J62" s="83"/>
      <c r="K62" s="78">
        <v>2500</v>
      </c>
      <c r="L62" s="79">
        <v>-141</v>
      </c>
      <c r="N62" s="83"/>
      <c r="O62" s="78">
        <v>2500</v>
      </c>
      <c r="P62" s="79">
        <v>-160</v>
      </c>
      <c r="R62" s="83" t="s">
        <v>76</v>
      </c>
      <c r="S62" s="78">
        <v>1600</v>
      </c>
      <c r="T62" s="79">
        <v>-207</v>
      </c>
    </row>
    <row r="63" spans="1:20" ht="12" customHeight="1">
      <c r="A63" s="26"/>
      <c r="B63" s="24" t="s">
        <v>5</v>
      </c>
      <c r="C63" s="22">
        <v>1300</v>
      </c>
      <c r="D63" s="23">
        <v>-102</v>
      </c>
      <c r="F63" s="24"/>
      <c r="G63" s="22">
        <v>2500</v>
      </c>
      <c r="H63" s="23">
        <v>-143</v>
      </c>
      <c r="K63" s="19"/>
      <c r="L63" s="25"/>
      <c r="O63" s="19"/>
      <c r="P63" s="25"/>
      <c r="R63" s="24"/>
      <c r="S63" s="22">
        <v>2500</v>
      </c>
      <c r="T63" s="23">
        <v>-177</v>
      </c>
    </row>
    <row r="64" spans="1:20" ht="12" customHeight="1">
      <c r="A64" s="26"/>
      <c r="B64" s="24" t="s">
        <v>78</v>
      </c>
      <c r="C64" s="78">
        <v>1900</v>
      </c>
      <c r="D64" s="79">
        <v>-97</v>
      </c>
      <c r="F64" s="24"/>
      <c r="G64" s="78"/>
      <c r="H64" s="79"/>
      <c r="K64" s="19"/>
      <c r="L64" s="25"/>
      <c r="O64" s="19"/>
      <c r="P64" s="25"/>
      <c r="S64" s="19"/>
      <c r="T64" s="25"/>
    </row>
    <row r="65" spans="1:20" ht="12" customHeight="1">
      <c r="A65" s="26"/>
      <c r="B65" s="83"/>
      <c r="C65" s="78">
        <v>2500</v>
      </c>
      <c r="D65" s="79">
        <v>-81</v>
      </c>
      <c r="F65" s="83"/>
      <c r="G65" s="78"/>
      <c r="H65" s="79"/>
      <c r="K65" s="19"/>
      <c r="L65" s="25"/>
      <c r="O65" s="19"/>
      <c r="P65" s="25"/>
      <c r="S65" s="19"/>
      <c r="T65" s="25"/>
    </row>
    <row r="66" spans="1:20" ht="12" customHeight="1">
      <c r="A66" s="26"/>
      <c r="B66" s="83"/>
      <c r="C66" s="78"/>
      <c r="D66" s="79"/>
      <c r="F66" s="83"/>
      <c r="G66" s="78"/>
      <c r="H66" s="79"/>
      <c r="K66" s="19"/>
      <c r="L66" s="25"/>
      <c r="O66" s="19"/>
      <c r="P66" s="25"/>
      <c r="S66" s="19"/>
      <c r="T66" s="25"/>
    </row>
    <row r="67" spans="1:20" ht="12" customHeight="1">
      <c r="A67" s="13">
        <f>A59+1</f>
        <v>9</v>
      </c>
      <c r="B67" s="14" t="s">
        <v>83</v>
      </c>
      <c r="C67" s="14" t="s">
        <v>75</v>
      </c>
      <c r="D67" s="16" t="s">
        <v>95</v>
      </c>
      <c r="F67" s="14" t="s">
        <v>12</v>
      </c>
      <c r="G67" s="14" t="s">
        <v>75</v>
      </c>
      <c r="H67" s="16" t="s">
        <v>95</v>
      </c>
      <c r="J67" s="14" t="s">
        <v>7</v>
      </c>
      <c r="K67" s="14" t="s">
        <v>75</v>
      </c>
      <c r="L67" s="16" t="s">
        <v>95</v>
      </c>
      <c r="N67" s="14" t="s">
        <v>47</v>
      </c>
      <c r="O67" s="14" t="s">
        <v>75</v>
      </c>
      <c r="P67" s="16" t="s">
        <v>95</v>
      </c>
      <c r="R67" s="14" t="s">
        <v>31</v>
      </c>
      <c r="S67" s="14" t="s">
        <v>75</v>
      </c>
      <c r="T67" s="16" t="s">
        <v>95</v>
      </c>
    </row>
    <row r="68" spans="1:20" ht="12" customHeight="1">
      <c r="A68" s="13"/>
      <c r="B68" s="18" t="s">
        <v>402</v>
      </c>
      <c r="C68" s="78">
        <v>0</v>
      </c>
      <c r="D68" s="79">
        <v>-165</v>
      </c>
      <c r="F68" s="18" t="s">
        <v>403</v>
      </c>
      <c r="G68" s="78">
        <v>0</v>
      </c>
      <c r="H68" s="79">
        <v>-221</v>
      </c>
      <c r="J68" s="18" t="s">
        <v>404</v>
      </c>
      <c r="K68" s="78">
        <v>0</v>
      </c>
      <c r="L68" s="79">
        <v>-220</v>
      </c>
      <c r="N68" s="18" t="s">
        <v>405</v>
      </c>
      <c r="O68" s="78">
        <v>0</v>
      </c>
      <c r="P68" s="79">
        <v>-244.6</v>
      </c>
      <c r="R68" s="18" t="s">
        <v>406</v>
      </c>
      <c r="S68" s="78">
        <v>0</v>
      </c>
      <c r="T68" s="79">
        <v>-274</v>
      </c>
    </row>
    <row r="69" spans="1:20" ht="12" customHeight="1">
      <c r="A69" s="13"/>
      <c r="B69" s="83" t="s">
        <v>77</v>
      </c>
      <c r="C69" s="78">
        <v>594</v>
      </c>
      <c r="D69" s="79">
        <v>-142</v>
      </c>
      <c r="F69" s="83" t="s">
        <v>77</v>
      </c>
      <c r="G69" s="78">
        <v>1040</v>
      </c>
      <c r="H69" s="79">
        <v>-184</v>
      </c>
      <c r="J69" s="83" t="s">
        <v>76</v>
      </c>
      <c r="K69" s="78">
        <v>1070</v>
      </c>
      <c r="L69" s="79">
        <v>-175</v>
      </c>
      <c r="N69" s="83" t="s">
        <v>76</v>
      </c>
      <c r="O69" s="78">
        <v>1500</v>
      </c>
      <c r="P69" s="79">
        <v>-190</v>
      </c>
      <c r="R69" s="83" t="s">
        <v>77</v>
      </c>
      <c r="S69" s="78">
        <v>371</v>
      </c>
      <c r="T69" s="79">
        <v>-255</v>
      </c>
    </row>
    <row r="70" spans="1:20" ht="12" customHeight="1">
      <c r="A70" s="13"/>
      <c r="B70" s="83" t="s">
        <v>78</v>
      </c>
      <c r="C70" s="78">
        <v>1040</v>
      </c>
      <c r="D70" s="79">
        <v>-125</v>
      </c>
      <c r="F70" s="83" t="s">
        <v>76</v>
      </c>
      <c r="G70" s="78">
        <v>1250</v>
      </c>
      <c r="H70" s="79">
        <v>-177</v>
      </c>
      <c r="J70" s="83" t="s">
        <v>77</v>
      </c>
      <c r="K70" s="78">
        <v>1556</v>
      </c>
      <c r="L70" s="79">
        <v>-157</v>
      </c>
      <c r="N70" s="83" t="s">
        <v>5</v>
      </c>
      <c r="O70" s="78">
        <v>1800</v>
      </c>
      <c r="P70" s="79">
        <v>-183</v>
      </c>
      <c r="R70" s="83" t="s">
        <v>76</v>
      </c>
      <c r="S70" s="78">
        <v>1187</v>
      </c>
      <c r="T70" s="79">
        <v>-214</v>
      </c>
    </row>
    <row r="71" spans="1:20" ht="12" customHeight="1">
      <c r="A71" s="13"/>
      <c r="B71" s="24" t="s">
        <v>76</v>
      </c>
      <c r="C71" s="22">
        <v>1383</v>
      </c>
      <c r="D71" s="23">
        <v>-107</v>
      </c>
      <c r="F71" s="24" t="s">
        <v>5</v>
      </c>
      <c r="G71" s="22">
        <v>2000</v>
      </c>
      <c r="H71" s="23">
        <v>-156</v>
      </c>
      <c r="J71" s="24" t="s">
        <v>5</v>
      </c>
      <c r="K71" s="22">
        <v>1600</v>
      </c>
      <c r="L71" s="23">
        <v>-156</v>
      </c>
      <c r="N71" s="24" t="s">
        <v>77</v>
      </c>
      <c r="O71" s="22">
        <v>1811</v>
      </c>
      <c r="P71" s="23">
        <v>-183</v>
      </c>
      <c r="R71" s="24" t="s">
        <v>78</v>
      </c>
      <c r="S71" s="22">
        <v>1268</v>
      </c>
      <c r="T71" s="23">
        <v>-209</v>
      </c>
    </row>
    <row r="72" spans="1:20" ht="12" customHeight="1">
      <c r="A72" s="13"/>
      <c r="B72" s="24" t="s">
        <v>5</v>
      </c>
      <c r="C72" s="78">
        <v>2020</v>
      </c>
      <c r="D72" s="79">
        <v>-73</v>
      </c>
      <c r="F72" s="24"/>
      <c r="G72" s="78">
        <v>2500</v>
      </c>
      <c r="H72" s="79">
        <v>-150</v>
      </c>
      <c r="J72" s="24"/>
      <c r="K72" s="78">
        <v>2500</v>
      </c>
      <c r="L72" s="79">
        <v>-146</v>
      </c>
      <c r="N72" s="24"/>
      <c r="O72" s="78">
        <v>2500</v>
      </c>
      <c r="P72" s="79">
        <v>-179</v>
      </c>
      <c r="R72" s="24" t="s">
        <v>5</v>
      </c>
      <c r="S72" s="78">
        <v>1977</v>
      </c>
      <c r="T72" s="79">
        <v>-156</v>
      </c>
    </row>
    <row r="73" spans="1:20" ht="12" customHeight="1">
      <c r="A73" s="13"/>
      <c r="B73" s="83"/>
      <c r="C73" s="78">
        <v>2500</v>
      </c>
      <c r="D73" s="79">
        <v>-62</v>
      </c>
      <c r="F73" s="83"/>
      <c r="G73" s="78"/>
      <c r="H73" s="79"/>
      <c r="K73" s="19"/>
      <c r="L73" s="25"/>
      <c r="N73" s="83"/>
      <c r="O73" s="78"/>
      <c r="P73" s="79"/>
      <c r="R73" s="83"/>
      <c r="S73" s="78">
        <v>2500</v>
      </c>
      <c r="T73" s="79">
        <v>-150</v>
      </c>
    </row>
    <row r="74" spans="1:20" ht="12" customHeight="1">
      <c r="A74" s="13"/>
      <c r="B74" s="83"/>
      <c r="C74" s="78"/>
      <c r="D74" s="79"/>
      <c r="F74" s="83"/>
      <c r="G74" s="78"/>
      <c r="H74" s="79"/>
      <c r="K74" s="19"/>
      <c r="L74" s="25"/>
      <c r="O74" s="19"/>
      <c r="P74" s="25"/>
      <c r="S74" s="19"/>
      <c r="T74" s="25"/>
    </row>
    <row r="75" spans="1:20" ht="12" customHeight="1">
      <c r="A75" s="26">
        <f>A67+1</f>
        <v>10</v>
      </c>
      <c r="B75" s="14" t="s">
        <v>32</v>
      </c>
      <c r="C75" s="14" t="s">
        <v>75</v>
      </c>
      <c r="D75" s="16" t="s">
        <v>95</v>
      </c>
      <c r="F75" s="14" t="s">
        <v>94</v>
      </c>
      <c r="G75" s="14" t="s">
        <v>75</v>
      </c>
      <c r="H75" s="16" t="s">
        <v>95</v>
      </c>
      <c r="J75" s="14" t="s">
        <v>27</v>
      </c>
      <c r="K75" s="14" t="s">
        <v>75</v>
      </c>
      <c r="L75" s="16" t="s">
        <v>95</v>
      </c>
      <c r="N75" s="14" t="s">
        <v>24</v>
      </c>
      <c r="O75" s="14" t="s">
        <v>75</v>
      </c>
      <c r="P75" s="16" t="s">
        <v>95</v>
      </c>
      <c r="R75" s="14" t="s">
        <v>10</v>
      </c>
      <c r="S75" s="14" t="s">
        <v>75</v>
      </c>
      <c r="T75" s="16" t="s">
        <v>95</v>
      </c>
    </row>
    <row r="76" spans="1:20" ht="12" customHeight="1">
      <c r="A76" s="26"/>
      <c r="B76" s="18" t="s">
        <v>407</v>
      </c>
      <c r="C76" s="78">
        <v>0</v>
      </c>
      <c r="D76" s="79">
        <v>-173.7</v>
      </c>
      <c r="F76" s="18" t="s">
        <v>408</v>
      </c>
      <c r="G76" s="78">
        <v>0</v>
      </c>
      <c r="H76" s="79">
        <v>-264.6</v>
      </c>
      <c r="J76" s="18" t="s">
        <v>409</v>
      </c>
      <c r="K76" s="78">
        <v>0</v>
      </c>
      <c r="L76" s="79">
        <v>-263</v>
      </c>
      <c r="N76" s="18" t="s">
        <v>410</v>
      </c>
      <c r="O76" s="78">
        <v>0</v>
      </c>
      <c r="P76" s="79">
        <v>-270</v>
      </c>
      <c r="R76" s="18" t="s">
        <v>411</v>
      </c>
      <c r="S76" s="78">
        <v>0</v>
      </c>
      <c r="T76" s="79">
        <v>-288</v>
      </c>
    </row>
    <row r="77" spans="1:20" ht="12" customHeight="1">
      <c r="A77" s="26"/>
      <c r="B77" s="83" t="s">
        <v>77</v>
      </c>
      <c r="C77" s="78">
        <v>351</v>
      </c>
      <c r="D77" s="79">
        <v>-160.1</v>
      </c>
      <c r="F77" s="83" t="s">
        <v>76</v>
      </c>
      <c r="G77" s="78">
        <v>1660</v>
      </c>
      <c r="H77" s="79">
        <v>-208</v>
      </c>
      <c r="J77" s="83" t="s">
        <v>77</v>
      </c>
      <c r="K77" s="78">
        <v>923</v>
      </c>
      <c r="L77" s="79">
        <v>-224</v>
      </c>
      <c r="N77" s="83" t="s">
        <v>77</v>
      </c>
      <c r="O77" s="78">
        <v>336</v>
      </c>
      <c r="P77" s="79">
        <v>-253</v>
      </c>
      <c r="R77" s="83" t="s">
        <v>77</v>
      </c>
      <c r="S77" s="78">
        <v>1123</v>
      </c>
      <c r="T77" s="79">
        <v>-245</v>
      </c>
    </row>
    <row r="78" spans="1:20" ht="12" customHeight="1">
      <c r="A78" s="26"/>
      <c r="B78" s="83" t="s">
        <v>5</v>
      </c>
      <c r="C78" s="78">
        <v>506</v>
      </c>
      <c r="D78" s="79">
        <v>-156.4</v>
      </c>
      <c r="F78" s="83" t="s">
        <v>77</v>
      </c>
      <c r="G78" s="78">
        <v>1773</v>
      </c>
      <c r="H78" s="79">
        <v>-207</v>
      </c>
      <c r="J78" s="83" t="s">
        <v>78</v>
      </c>
      <c r="K78" s="78">
        <v>1393</v>
      </c>
      <c r="L78" s="79">
        <v>-207</v>
      </c>
      <c r="N78" s="83" t="s">
        <v>76</v>
      </c>
      <c r="O78" s="78">
        <v>1031</v>
      </c>
      <c r="P78" s="79">
        <v>-214</v>
      </c>
      <c r="R78" s="83" t="s">
        <v>76</v>
      </c>
      <c r="S78" s="78">
        <v>1691</v>
      </c>
      <c r="T78" s="79">
        <v>-224</v>
      </c>
    </row>
    <row r="79" spans="1:20" ht="12" customHeight="1">
      <c r="A79" s="26"/>
      <c r="B79" s="24"/>
      <c r="C79" s="22">
        <v>2500</v>
      </c>
      <c r="D79" s="23">
        <v>-113.7</v>
      </c>
      <c r="F79" s="24" t="s">
        <v>5</v>
      </c>
      <c r="G79" s="22">
        <v>2300</v>
      </c>
      <c r="H79" s="140">
        <v>-194</v>
      </c>
      <c r="J79" s="24" t="s">
        <v>5</v>
      </c>
      <c r="K79" s="22">
        <v>1536</v>
      </c>
      <c r="L79" s="23">
        <v>-197</v>
      </c>
      <c r="N79" s="24" t="s">
        <v>78</v>
      </c>
      <c r="O79" s="22">
        <v>1130</v>
      </c>
      <c r="P79" s="140">
        <v>-209</v>
      </c>
      <c r="R79" s="24" t="s">
        <v>78</v>
      </c>
      <c r="S79" s="22">
        <v>1955</v>
      </c>
      <c r="T79" s="23">
        <v>-222</v>
      </c>
    </row>
    <row r="80" spans="1:20" ht="12" customHeight="1">
      <c r="A80" s="26"/>
      <c r="B80" s="24"/>
      <c r="C80" s="78"/>
      <c r="D80" s="79"/>
      <c r="F80" s="24"/>
      <c r="G80" s="78">
        <v>2500</v>
      </c>
      <c r="H80" s="79">
        <v>-194</v>
      </c>
      <c r="J80" s="24"/>
      <c r="K80" s="78">
        <v>2500</v>
      </c>
      <c r="L80" s="79">
        <v>-144</v>
      </c>
      <c r="N80" s="24" t="s">
        <v>5</v>
      </c>
      <c r="O80" s="78">
        <v>1775</v>
      </c>
      <c r="P80" s="79">
        <v>-166</v>
      </c>
      <c r="R80" s="24"/>
      <c r="S80" s="78">
        <v>2500</v>
      </c>
      <c r="T80" s="79">
        <v>-186</v>
      </c>
    </row>
    <row r="81" spans="1:20" ht="12" customHeight="1">
      <c r="A81" s="26"/>
      <c r="B81" s="83"/>
      <c r="C81" s="78"/>
      <c r="D81" s="79"/>
      <c r="F81"/>
      <c r="G81" s="19"/>
      <c r="H81" s="25"/>
      <c r="K81" s="19"/>
      <c r="L81" s="25"/>
      <c r="N81" s="83"/>
      <c r="O81" s="78">
        <v>2500</v>
      </c>
      <c r="P81" s="79">
        <v>-150</v>
      </c>
      <c r="R81" s="83"/>
      <c r="S81" s="78"/>
      <c r="T81" s="79"/>
    </row>
    <row r="82" spans="1:20" ht="12" customHeight="1">
      <c r="A82" s="26"/>
      <c r="B82" s="83"/>
      <c r="C82" s="78"/>
      <c r="D82" s="79"/>
      <c r="F82"/>
      <c r="G82" s="19"/>
      <c r="H82" s="25"/>
      <c r="K82" s="19"/>
      <c r="L82" s="25"/>
      <c r="O82" s="19"/>
      <c r="P82" s="25"/>
      <c r="R82" s="83"/>
      <c r="S82" s="78"/>
      <c r="T82" s="79"/>
    </row>
    <row r="83" spans="1:16" ht="12" customHeight="1">
      <c r="A83" s="13">
        <f>A75+1</f>
        <v>11</v>
      </c>
      <c r="B83" s="14" t="s">
        <v>5</v>
      </c>
      <c r="C83" s="14" t="s">
        <v>75</v>
      </c>
      <c r="D83" s="16" t="s">
        <v>95</v>
      </c>
      <c r="F83" s="14" t="s">
        <v>25</v>
      </c>
      <c r="G83" s="14" t="s">
        <v>75</v>
      </c>
      <c r="H83" s="16" t="s">
        <v>95</v>
      </c>
      <c r="J83" s="14" t="s">
        <v>6</v>
      </c>
      <c r="K83" s="14" t="s">
        <v>75</v>
      </c>
      <c r="L83" s="16" t="s">
        <v>95</v>
      </c>
      <c r="N83" s="14" t="s">
        <v>51</v>
      </c>
      <c r="O83" s="14" t="s">
        <v>75</v>
      </c>
      <c r="P83" s="16" t="s">
        <v>95</v>
      </c>
    </row>
    <row r="84" spans="1:16" ht="12" customHeight="1">
      <c r="A84" s="13"/>
      <c r="B84" s="18" t="s">
        <v>412</v>
      </c>
      <c r="C84" s="78">
        <v>0</v>
      </c>
      <c r="D84" s="79">
        <v>-183</v>
      </c>
      <c r="F84" s="18" t="s">
        <v>413</v>
      </c>
      <c r="G84" s="78">
        <v>0</v>
      </c>
      <c r="H84" s="79">
        <v>-280.6</v>
      </c>
      <c r="J84" s="18" t="s">
        <v>414</v>
      </c>
      <c r="K84" s="78">
        <v>0</v>
      </c>
      <c r="L84" s="79">
        <v>-284</v>
      </c>
      <c r="N84" s="18" t="s">
        <v>415</v>
      </c>
      <c r="O84" s="78">
        <v>0</v>
      </c>
      <c r="P84" s="79">
        <v>-288</v>
      </c>
    </row>
    <row r="85" spans="1:16" ht="12" customHeight="1">
      <c r="A85" s="13"/>
      <c r="B85" s="83" t="s">
        <v>77</v>
      </c>
      <c r="C85" s="78">
        <v>2300</v>
      </c>
      <c r="D85" s="79">
        <v>-160</v>
      </c>
      <c r="F85" s="83" t="s">
        <v>77</v>
      </c>
      <c r="G85" s="78">
        <v>1153</v>
      </c>
      <c r="H85" s="79">
        <v>-238</v>
      </c>
      <c r="J85" s="83" t="s">
        <v>77</v>
      </c>
      <c r="K85" s="78">
        <v>977</v>
      </c>
      <c r="L85" s="79">
        <v>-246</v>
      </c>
      <c r="N85" s="83" t="s">
        <v>77</v>
      </c>
      <c r="O85" s="78">
        <v>1043</v>
      </c>
      <c r="P85" s="79">
        <v>-248</v>
      </c>
    </row>
    <row r="86" spans="1:16" ht="12" customHeight="1">
      <c r="A86" s="13"/>
      <c r="B86" s="83"/>
      <c r="C86" s="78">
        <v>2500</v>
      </c>
      <c r="D86" s="79">
        <v>-158</v>
      </c>
      <c r="F86" s="83" t="s">
        <v>76</v>
      </c>
      <c r="G86" s="78">
        <v>1800</v>
      </c>
      <c r="H86" s="79">
        <v>-216</v>
      </c>
      <c r="J86" s="83" t="s">
        <v>76</v>
      </c>
      <c r="K86" s="78">
        <v>1593</v>
      </c>
      <c r="L86" s="79">
        <v>-227</v>
      </c>
      <c r="N86" s="83" t="s">
        <v>78</v>
      </c>
      <c r="O86" s="78">
        <v>1640</v>
      </c>
      <c r="P86" s="79">
        <v>-228</v>
      </c>
    </row>
    <row r="87" spans="1:16" ht="12" customHeight="1">
      <c r="A87" s="13"/>
      <c r="B87" s="4"/>
      <c r="C87" s="40"/>
      <c r="D87" s="21"/>
      <c r="F87" s="24"/>
      <c r="G87" s="22">
        <v>2500</v>
      </c>
      <c r="H87" s="23">
        <v>-197</v>
      </c>
      <c r="J87" s="24" t="s">
        <v>78</v>
      </c>
      <c r="K87" s="22">
        <v>1911</v>
      </c>
      <c r="L87" s="23">
        <v>-216</v>
      </c>
      <c r="N87" s="24" t="s">
        <v>76</v>
      </c>
      <c r="O87" s="22">
        <v>1673</v>
      </c>
      <c r="P87" s="23">
        <v>-227</v>
      </c>
    </row>
    <row r="88" spans="1:16" ht="12" customHeight="1">
      <c r="A88" s="13"/>
      <c r="B88" s="4"/>
      <c r="C88" s="40"/>
      <c r="D88" s="21"/>
      <c r="F88"/>
      <c r="G88" s="19"/>
      <c r="H88" s="25"/>
      <c r="J88" s="24" t="s">
        <v>5</v>
      </c>
      <c r="K88" s="78">
        <v>2473</v>
      </c>
      <c r="L88" s="79">
        <v>-191</v>
      </c>
      <c r="N88" s="24"/>
      <c r="O88" s="78">
        <v>2500</v>
      </c>
      <c r="P88" s="79">
        <v>-186</v>
      </c>
    </row>
    <row r="89" spans="1:20" ht="12" customHeight="1">
      <c r="A89" s="13"/>
      <c r="B89" s="4"/>
      <c r="C89" s="40"/>
      <c r="D89" s="21"/>
      <c r="F89"/>
      <c r="G89" s="19"/>
      <c r="H89" s="25"/>
      <c r="K89" s="19"/>
      <c r="L89" s="25"/>
      <c r="O89" s="19"/>
      <c r="P89" s="25"/>
      <c r="R89" s="83"/>
      <c r="S89" s="83"/>
      <c r="T89" s="83"/>
    </row>
    <row r="90" spans="1:20" ht="12" customHeight="1">
      <c r="A90" s="13"/>
      <c r="B90" s="4"/>
      <c r="C90" s="40"/>
      <c r="D90" s="21"/>
      <c r="F90"/>
      <c r="G90" s="19"/>
      <c r="H90" s="25"/>
      <c r="K90" s="19"/>
      <c r="L90" s="25"/>
      <c r="O90" s="19"/>
      <c r="P90" s="25"/>
      <c r="R90" s="83"/>
      <c r="S90" s="83"/>
      <c r="T90" s="83"/>
    </row>
    <row r="91" spans="1:8" ht="12" customHeight="1">
      <c r="A91" s="26">
        <f>A83+1</f>
        <v>12</v>
      </c>
      <c r="B91" s="14" t="s">
        <v>26</v>
      </c>
      <c r="C91" s="14" t="s">
        <v>75</v>
      </c>
      <c r="D91" s="16" t="s">
        <v>95</v>
      </c>
      <c r="F91"/>
      <c r="G91"/>
      <c r="H91"/>
    </row>
    <row r="92" spans="1:8" ht="12" customHeight="1">
      <c r="A92" s="26"/>
      <c r="B92" s="18" t="s">
        <v>416</v>
      </c>
      <c r="C92" s="78">
        <v>0</v>
      </c>
      <c r="D92" s="79">
        <v>-290</v>
      </c>
      <c r="F92"/>
      <c r="G92"/>
      <c r="H92"/>
    </row>
    <row r="93" spans="1:8" ht="12" customHeight="1">
      <c r="A93" s="26"/>
      <c r="B93" s="83" t="s">
        <v>77</v>
      </c>
      <c r="C93" s="78">
        <v>453</v>
      </c>
      <c r="D93" s="79">
        <v>-271</v>
      </c>
      <c r="F93"/>
      <c r="G93"/>
      <c r="H93"/>
    </row>
    <row r="94" spans="1:8" ht="12" customHeight="1">
      <c r="A94" s="26"/>
      <c r="B94" s="83" t="s">
        <v>76</v>
      </c>
      <c r="C94" s="78">
        <v>1120</v>
      </c>
      <c r="D94" s="79">
        <v>-240</v>
      </c>
      <c r="F94"/>
      <c r="G94"/>
      <c r="H94"/>
    </row>
    <row r="95" spans="1:8" ht="12" customHeight="1">
      <c r="A95" s="26"/>
      <c r="B95" s="83" t="s">
        <v>5</v>
      </c>
      <c r="C95" s="78">
        <v>1597</v>
      </c>
      <c r="D95" s="79">
        <v>-216</v>
      </c>
      <c r="F95"/>
      <c r="G95"/>
      <c r="H95"/>
    </row>
    <row r="96" spans="1:8" ht="12" customHeight="1">
      <c r="A96" s="26"/>
      <c r="B96" s="83"/>
      <c r="C96" s="78">
        <v>1954</v>
      </c>
      <c r="D96" s="79">
        <v>-194</v>
      </c>
      <c r="F96"/>
      <c r="G96"/>
      <c r="H96"/>
    </row>
    <row r="97" spans="1:8" ht="12" customHeight="1">
      <c r="A97" s="26"/>
      <c r="B97" s="4"/>
      <c r="C97" s="40">
        <v>2500</v>
      </c>
      <c r="D97" s="21">
        <v>-179</v>
      </c>
      <c r="F97"/>
      <c r="G97"/>
      <c r="H97"/>
    </row>
    <row r="98" spans="1:8" ht="12" customHeight="1">
      <c r="A98" s="26"/>
      <c r="B98" s="83"/>
      <c r="C98" s="78"/>
      <c r="D98" s="79"/>
      <c r="F98"/>
      <c r="G98"/>
      <c r="H98"/>
    </row>
    <row r="99" spans="1:8" ht="12" customHeight="1">
      <c r="A99" s="13">
        <f>A91+1</f>
        <v>13</v>
      </c>
      <c r="B99" s="4"/>
      <c r="D99" s="4"/>
      <c r="F99"/>
      <c r="G99"/>
      <c r="H99"/>
    </row>
    <row r="100" spans="1:8" ht="12" customHeight="1">
      <c r="A100" s="13"/>
      <c r="B100" s="4"/>
      <c r="D100" s="4"/>
      <c r="F100"/>
      <c r="G100"/>
      <c r="H100"/>
    </row>
    <row r="101" spans="1:8" ht="12" customHeight="1">
      <c r="A101" s="13"/>
      <c r="B101" s="4"/>
      <c r="D101" s="4"/>
      <c r="F101"/>
      <c r="G101"/>
      <c r="H101"/>
    </row>
    <row r="102" spans="1:8" ht="12" customHeight="1">
      <c r="A102" s="13"/>
      <c r="B102" s="4"/>
      <c r="D102" s="4"/>
      <c r="F102"/>
      <c r="G102"/>
      <c r="H102"/>
    </row>
    <row r="103" spans="1:8" ht="12" customHeight="1">
      <c r="A103" s="13"/>
      <c r="B103" s="4"/>
      <c r="D103" s="4"/>
      <c r="F103"/>
      <c r="G103"/>
      <c r="H103"/>
    </row>
    <row r="104" spans="1:8" ht="12" customHeight="1">
      <c r="A104" s="13"/>
      <c r="B104" s="24"/>
      <c r="C104" s="83"/>
      <c r="D104" s="83"/>
      <c r="F104"/>
      <c r="G104"/>
      <c r="H104"/>
    </row>
    <row r="105" spans="1:8" ht="12" customHeight="1">
      <c r="A105" s="13"/>
      <c r="B105" s="83"/>
      <c r="C105" s="83"/>
      <c r="D105" s="83"/>
      <c r="F105"/>
      <c r="G105"/>
      <c r="H105"/>
    </row>
    <row r="106" spans="1:8" ht="12" customHeight="1">
      <c r="A106" s="13"/>
      <c r="B106" s="83"/>
      <c r="C106" s="83"/>
      <c r="D106" s="83"/>
      <c r="F106"/>
      <c r="G106"/>
      <c r="H106"/>
    </row>
    <row r="107" spans="1:8" ht="12" customHeight="1">
      <c r="A107" s="26">
        <f>A99+1</f>
        <v>14</v>
      </c>
      <c r="B107" s="4"/>
      <c r="D107" s="4"/>
      <c r="F107"/>
      <c r="G107"/>
      <c r="H107"/>
    </row>
    <row r="108" spans="1:8" ht="12" customHeight="1">
      <c r="A108" s="26"/>
      <c r="B108" s="4"/>
      <c r="D108" s="4"/>
      <c r="F108"/>
      <c r="G108"/>
      <c r="H108"/>
    </row>
    <row r="109" spans="1:8" ht="12" customHeight="1">
      <c r="A109" s="26"/>
      <c r="B109" s="4"/>
      <c r="D109" s="4"/>
      <c r="F109"/>
      <c r="G109"/>
      <c r="H109"/>
    </row>
    <row r="110" spans="1:8" ht="12" customHeight="1">
      <c r="A110" s="26"/>
      <c r="B110" s="4"/>
      <c r="D110" s="4"/>
      <c r="F110"/>
      <c r="G110"/>
      <c r="H110"/>
    </row>
    <row r="111" spans="1:8" ht="12" customHeight="1">
      <c r="A111" s="26"/>
      <c r="B111" s="4"/>
      <c r="D111" s="4"/>
      <c r="F111"/>
      <c r="G111"/>
      <c r="H111"/>
    </row>
    <row r="112" spans="1:8" ht="12" customHeight="1">
      <c r="A112" s="26"/>
      <c r="B112" s="4"/>
      <c r="D112" s="4"/>
      <c r="F112"/>
      <c r="G112"/>
      <c r="H112"/>
    </row>
    <row r="113" spans="1:8" ht="12" customHeight="1">
      <c r="A113" s="26"/>
      <c r="B113" s="83"/>
      <c r="C113" s="83"/>
      <c r="D113" s="83"/>
      <c r="F113"/>
      <c r="G113"/>
      <c r="H113"/>
    </row>
    <row r="114" spans="1:8" ht="12" customHeight="1">
      <c r="A114" s="26"/>
      <c r="B114" s="83"/>
      <c r="C114" s="83"/>
      <c r="D114" s="83"/>
      <c r="F114"/>
      <c r="G114"/>
      <c r="H114"/>
    </row>
    <row r="115" spans="1:8" ht="12" customHeight="1">
      <c r="A115" s="13">
        <f>A107+1</f>
        <v>15</v>
      </c>
      <c r="B115" s="4"/>
      <c r="D115" s="4"/>
      <c r="F115"/>
      <c r="G115"/>
      <c r="H115"/>
    </row>
    <row r="116" spans="1:8" ht="12" customHeight="1">
      <c r="A116" s="13"/>
      <c r="B116" s="4"/>
      <c r="D116" s="4"/>
      <c r="F116"/>
      <c r="G116"/>
      <c r="H116"/>
    </row>
    <row r="117" spans="1:8" ht="12" customHeight="1">
      <c r="A117" s="13"/>
      <c r="B117" s="4"/>
      <c r="D117" s="4"/>
      <c r="F117"/>
      <c r="G117"/>
      <c r="H117"/>
    </row>
    <row r="118" spans="1:8" ht="12" customHeight="1">
      <c r="A118" s="13"/>
      <c r="B118" s="4"/>
      <c r="D118" s="4"/>
      <c r="F118"/>
      <c r="G118"/>
      <c r="H118"/>
    </row>
    <row r="119" spans="1:8" ht="12" customHeight="1">
      <c r="A119" s="13"/>
      <c r="B119" s="4"/>
      <c r="D119" s="4"/>
      <c r="F119"/>
      <c r="G119"/>
      <c r="H119"/>
    </row>
    <row r="120" spans="1:8" ht="12" customHeight="1">
      <c r="A120" s="13"/>
      <c r="B120" s="4"/>
      <c r="D120" s="4"/>
      <c r="F120"/>
      <c r="G120"/>
      <c r="H120"/>
    </row>
    <row r="121" ht="12" customHeight="1">
      <c r="A121" s="13"/>
    </row>
    <row r="122" ht="12" customHeight="1">
      <c r="A122" s="13"/>
    </row>
    <row r="123" ht="12" customHeight="1">
      <c r="A123" s="26">
        <f>A115+1</f>
        <v>16</v>
      </c>
    </row>
    <row r="124" ht="12" customHeight="1">
      <c r="A124" s="26"/>
    </row>
    <row r="125" ht="12" customHeight="1">
      <c r="A125" s="26"/>
    </row>
    <row r="126" ht="12" customHeight="1">
      <c r="A126" s="26"/>
    </row>
    <row r="127" ht="12" customHeight="1">
      <c r="A127" s="26"/>
    </row>
    <row r="128" ht="12" customHeight="1">
      <c r="A128" s="26"/>
    </row>
    <row r="129" ht="12" customHeight="1">
      <c r="A129" s="26"/>
    </row>
    <row r="130" ht="12" customHeight="1">
      <c r="A130" s="26"/>
    </row>
    <row r="131" ht="12" customHeight="1">
      <c r="A131" s="13">
        <f>A123+1</f>
        <v>17</v>
      </c>
    </row>
    <row r="132" ht="12" customHeight="1">
      <c r="A132" s="13"/>
    </row>
    <row r="133" ht="12" customHeight="1">
      <c r="A133" s="13"/>
    </row>
    <row r="134" ht="12" customHeight="1">
      <c r="A134" s="13"/>
    </row>
    <row r="135" ht="12" customHeight="1">
      <c r="A135" s="13"/>
    </row>
    <row r="136" ht="12" customHeight="1">
      <c r="A136" s="13"/>
    </row>
    <row r="137" ht="12" customHeight="1">
      <c r="A137" s="13"/>
    </row>
    <row r="138" ht="12" customHeight="1">
      <c r="A138" s="13"/>
    </row>
    <row r="139" ht="12" customHeight="1">
      <c r="A139" s="26">
        <f>A131+1</f>
        <v>18</v>
      </c>
    </row>
    <row r="140" ht="12" customHeight="1">
      <c r="A140" s="26"/>
    </row>
    <row r="141" ht="12" customHeight="1">
      <c r="A141" s="26"/>
    </row>
    <row r="142" ht="12" customHeight="1">
      <c r="A142" s="26"/>
    </row>
    <row r="143" ht="12" customHeight="1">
      <c r="A143" s="26"/>
    </row>
    <row r="144" ht="12" customHeight="1">
      <c r="A144" s="26"/>
    </row>
    <row r="145" ht="12" customHeight="1">
      <c r="A145" s="26"/>
    </row>
    <row r="146" ht="12" customHeight="1">
      <c r="A146" s="26"/>
    </row>
    <row r="147" ht="12" customHeight="1">
      <c r="A147" s="13">
        <f>A139+1</f>
        <v>19</v>
      </c>
    </row>
    <row r="148" ht="12" customHeight="1">
      <c r="A148" s="13"/>
    </row>
    <row r="149" ht="12" customHeight="1">
      <c r="A149" s="13"/>
    </row>
    <row r="150" ht="12" customHeight="1">
      <c r="A150" s="13"/>
    </row>
    <row r="151" spans="1:8" ht="12" customHeight="1">
      <c r="A151" s="13"/>
      <c r="F151" s="18"/>
      <c r="G151" s="18"/>
      <c r="H151" s="55"/>
    </row>
    <row r="152" spans="1:6" ht="12" customHeight="1">
      <c r="A152" s="13"/>
      <c r="F152" s="18"/>
    </row>
    <row r="153" ht="12" customHeight="1">
      <c r="A153" s="13"/>
    </row>
    <row r="154" spans="1:6" ht="12" customHeight="1">
      <c r="A154" s="13"/>
      <c r="B154" s="135"/>
      <c r="C154" s="46"/>
      <c r="D154" s="135"/>
      <c r="E154" s="135"/>
      <c r="F154" s="46"/>
    </row>
    <row r="155" spans="1:4" ht="12" customHeight="1">
      <c r="A155" s="26">
        <v>1</v>
      </c>
      <c r="B155" s="14" t="s">
        <v>1</v>
      </c>
      <c r="C155" s="14" t="s">
        <v>75</v>
      </c>
      <c r="D155" s="16" t="s">
        <v>95</v>
      </c>
    </row>
    <row r="156" spans="1:4" ht="12" customHeight="1">
      <c r="A156" s="26"/>
      <c r="B156" s="30" t="s">
        <v>401</v>
      </c>
      <c r="C156" s="40">
        <v>0</v>
      </c>
      <c r="D156" s="21">
        <v>-262</v>
      </c>
    </row>
    <row r="157" spans="1:4" ht="12" customHeight="1">
      <c r="A157" s="26"/>
      <c r="B157" s="4" t="s">
        <v>77</v>
      </c>
      <c r="C157" s="40">
        <v>1090</v>
      </c>
      <c r="D157" s="21">
        <v>-222</v>
      </c>
    </row>
    <row r="158" spans="1:4" ht="12" customHeight="1">
      <c r="A158" s="26"/>
      <c r="B158" s="4" t="s">
        <v>76</v>
      </c>
      <c r="C158" s="40">
        <v>1600</v>
      </c>
      <c r="D158" s="21">
        <v>-207</v>
      </c>
    </row>
    <row r="159" spans="1:4" ht="12" customHeight="1">
      <c r="A159" s="26"/>
      <c r="B159" s="4"/>
      <c r="C159" s="40">
        <v>2500</v>
      </c>
      <c r="D159" s="21">
        <v>-177</v>
      </c>
    </row>
    <row r="160" spans="1:4" ht="12" customHeight="1">
      <c r="A160" s="26"/>
      <c r="B160" s="4"/>
      <c r="C160" s="40"/>
      <c r="D160" s="21"/>
    </row>
    <row r="161" spans="1:4" ht="12" customHeight="1">
      <c r="A161" s="26"/>
      <c r="B161" s="4"/>
      <c r="C161" s="40"/>
      <c r="D161" s="21"/>
    </row>
    <row r="162" spans="1:4" ht="12" customHeight="1">
      <c r="A162" s="26"/>
      <c r="B162" s="4"/>
      <c r="C162" s="40"/>
      <c r="D162" s="21"/>
    </row>
    <row r="163" spans="1:5" ht="12" customHeight="1">
      <c r="A163" s="13">
        <f>A155+1</f>
        <v>2</v>
      </c>
      <c r="B163" s="14" t="s">
        <v>79</v>
      </c>
      <c r="C163" s="14" t="s">
        <v>75</v>
      </c>
      <c r="D163" s="16" t="s">
        <v>95</v>
      </c>
      <c r="E163" s="16"/>
    </row>
    <row r="164" spans="1:5" ht="12" customHeight="1">
      <c r="A164" s="13"/>
      <c r="B164" s="30" t="s">
        <v>368</v>
      </c>
      <c r="C164" s="40">
        <v>0</v>
      </c>
      <c r="D164" s="21">
        <v>-97</v>
      </c>
      <c r="E164" s="21"/>
    </row>
    <row r="165" spans="1:5" ht="12" customHeight="1">
      <c r="A165" s="13"/>
      <c r="B165" s="4" t="s">
        <v>76</v>
      </c>
      <c r="C165" s="40">
        <v>708</v>
      </c>
      <c r="D165" s="21">
        <v>-77</v>
      </c>
      <c r="E165" s="21"/>
    </row>
    <row r="166" spans="1:5" ht="12" customHeight="1">
      <c r="A166" s="13"/>
      <c r="B166" s="4" t="s">
        <v>77</v>
      </c>
      <c r="C166" s="40">
        <v>1234</v>
      </c>
      <c r="D166" s="21">
        <v>-73</v>
      </c>
      <c r="E166" s="21"/>
    </row>
    <row r="167" spans="1:5" ht="12" customHeight="1">
      <c r="A167" s="13"/>
      <c r="B167" s="4" t="s">
        <v>5</v>
      </c>
      <c r="C167" s="40">
        <v>1420</v>
      </c>
      <c r="D167" s="21">
        <v>-70</v>
      </c>
      <c r="E167" s="21"/>
    </row>
    <row r="168" spans="1:5" ht="12" customHeight="1">
      <c r="A168" s="13"/>
      <c r="B168" s="4"/>
      <c r="C168" s="40">
        <v>2485</v>
      </c>
      <c r="D168" s="21">
        <v>-104</v>
      </c>
      <c r="E168" s="21"/>
    </row>
    <row r="169" spans="1:5" ht="12" customHeight="1">
      <c r="A169" s="13"/>
      <c r="B169" s="4"/>
      <c r="C169" s="40"/>
      <c r="D169" s="21"/>
      <c r="E169" s="21"/>
    </row>
    <row r="170" spans="1:5" ht="12" customHeight="1">
      <c r="A170" s="13"/>
      <c r="B170" s="4"/>
      <c r="C170" s="40"/>
      <c r="D170" s="21"/>
      <c r="E170" s="21"/>
    </row>
    <row r="171" spans="1:5" ht="12" customHeight="1">
      <c r="A171" s="26">
        <f>A163+1</f>
        <v>3</v>
      </c>
      <c r="B171" s="14" t="s">
        <v>2</v>
      </c>
      <c r="C171" s="14" t="s">
        <v>75</v>
      </c>
      <c r="D171" s="16" t="s">
        <v>95</v>
      </c>
      <c r="E171" s="16"/>
    </row>
    <row r="172" spans="1:5" ht="12" customHeight="1">
      <c r="A172" s="26"/>
      <c r="B172" s="30" t="s">
        <v>386</v>
      </c>
      <c r="C172" s="40">
        <v>0</v>
      </c>
      <c r="D172" s="21">
        <v>-215.3</v>
      </c>
      <c r="E172" s="21"/>
    </row>
    <row r="173" spans="1:5" ht="12" customHeight="1">
      <c r="A173" s="26"/>
      <c r="B173" s="4" t="s">
        <v>77</v>
      </c>
      <c r="C173" s="40">
        <v>932</v>
      </c>
      <c r="D173" s="21">
        <v>-181</v>
      </c>
      <c r="E173" s="21"/>
    </row>
    <row r="174" spans="1:5" ht="12" customHeight="1">
      <c r="A174" s="26"/>
      <c r="B174" s="4" t="s">
        <v>76</v>
      </c>
      <c r="C174" s="40">
        <v>1545</v>
      </c>
      <c r="D174" s="21">
        <v>-156</v>
      </c>
      <c r="E174" s="21"/>
    </row>
    <row r="175" spans="1:5" ht="12" customHeight="1">
      <c r="A175" s="26"/>
      <c r="B175" s="4"/>
      <c r="C175" s="40">
        <v>2500</v>
      </c>
      <c r="D175" s="21">
        <v>-157</v>
      </c>
      <c r="E175" s="21"/>
    </row>
    <row r="176" spans="1:5" ht="12" customHeight="1">
      <c r="A176" s="26"/>
      <c r="B176" s="4"/>
      <c r="C176" s="40"/>
      <c r="D176" s="21"/>
      <c r="E176" s="21"/>
    </row>
    <row r="177" spans="1:5" ht="12" customHeight="1">
      <c r="A177" s="26"/>
      <c r="B177" s="4"/>
      <c r="C177" s="40"/>
      <c r="D177" s="21"/>
      <c r="E177" s="21"/>
    </row>
    <row r="178" spans="1:5" ht="12" customHeight="1">
      <c r="A178" s="26"/>
      <c r="B178" s="4"/>
      <c r="C178" s="40"/>
      <c r="D178" s="21"/>
      <c r="E178" s="21"/>
    </row>
    <row r="179" spans="1:5" ht="12" customHeight="1">
      <c r="A179" s="13">
        <f>A171+1</f>
        <v>4</v>
      </c>
      <c r="B179" s="14" t="s">
        <v>3</v>
      </c>
      <c r="C179" s="14" t="s">
        <v>75</v>
      </c>
      <c r="D179" s="16" t="s">
        <v>95</v>
      </c>
      <c r="E179" s="16"/>
    </row>
    <row r="180" spans="1:5" ht="12" customHeight="1">
      <c r="A180" s="13"/>
      <c r="B180" s="30" t="s">
        <v>374</v>
      </c>
      <c r="C180" s="40">
        <v>0</v>
      </c>
      <c r="D180" s="21">
        <v>-106</v>
      </c>
      <c r="E180" s="21"/>
    </row>
    <row r="181" spans="1:5" ht="12" customHeight="1">
      <c r="A181" s="13"/>
      <c r="B181" s="4" t="s">
        <v>5</v>
      </c>
      <c r="C181" s="40">
        <v>883</v>
      </c>
      <c r="D181" s="21">
        <v>-86</v>
      </c>
      <c r="E181" s="21"/>
    </row>
    <row r="182" spans="1:5" ht="12" customHeight="1">
      <c r="A182" s="13"/>
      <c r="B182" s="4"/>
      <c r="C182" s="40">
        <v>2500</v>
      </c>
      <c r="D182" s="21">
        <v>-46</v>
      </c>
      <c r="E182" s="21"/>
    </row>
    <row r="183" spans="1:5" ht="12" customHeight="1">
      <c r="A183" s="13"/>
      <c r="B183" s="4"/>
      <c r="C183" s="40"/>
      <c r="D183" s="21"/>
      <c r="E183" s="21"/>
    </row>
    <row r="184" spans="1:5" ht="12" customHeight="1">
      <c r="A184" s="13"/>
      <c r="B184" s="4"/>
      <c r="C184" s="40"/>
      <c r="D184" s="21"/>
      <c r="E184" s="21"/>
    </row>
    <row r="185" spans="1:5" ht="12" customHeight="1">
      <c r="A185" s="13"/>
      <c r="B185" s="4"/>
      <c r="C185" s="40"/>
      <c r="D185" s="21"/>
      <c r="E185" s="21"/>
    </row>
    <row r="186" spans="1:5" ht="12" customHeight="1">
      <c r="A186" s="13"/>
      <c r="B186" s="4"/>
      <c r="C186" s="40"/>
      <c r="D186" s="21"/>
      <c r="E186" s="21"/>
    </row>
    <row r="187" spans="1:5" ht="12" customHeight="1">
      <c r="A187" s="26">
        <f>A179+1</f>
        <v>5</v>
      </c>
      <c r="B187" s="14" t="s">
        <v>4</v>
      </c>
      <c r="C187" s="14" t="s">
        <v>75</v>
      </c>
      <c r="D187" s="16" t="s">
        <v>95</v>
      </c>
      <c r="E187" s="16"/>
    </row>
    <row r="188" spans="1:5" ht="12" customHeight="1">
      <c r="A188" s="26"/>
      <c r="B188" s="30" t="s">
        <v>367</v>
      </c>
      <c r="C188" s="40">
        <v>0</v>
      </c>
      <c r="D188" s="21">
        <v>-66</v>
      </c>
      <c r="E188" s="21"/>
    </row>
    <row r="189" spans="1:5" ht="12" customHeight="1">
      <c r="A189" s="26"/>
      <c r="B189" s="4" t="s">
        <v>76</v>
      </c>
      <c r="C189" s="40">
        <v>850</v>
      </c>
      <c r="D189" s="21">
        <v>-32</v>
      </c>
      <c r="E189" s="21"/>
    </row>
    <row r="190" spans="1:5" ht="12" customHeight="1">
      <c r="A190" s="26"/>
      <c r="B190" s="4" t="s">
        <v>77</v>
      </c>
      <c r="C190" s="40">
        <v>1336</v>
      </c>
      <c r="D190" s="21">
        <v>-25</v>
      </c>
      <c r="E190" s="21"/>
    </row>
    <row r="191" spans="1:5" ht="12" customHeight="1">
      <c r="A191" s="26"/>
      <c r="B191" s="4" t="s">
        <v>5</v>
      </c>
      <c r="C191" s="40">
        <v>1475</v>
      </c>
      <c r="D191" s="21">
        <v>-22</v>
      </c>
      <c r="E191" s="21"/>
    </row>
    <row r="192" spans="1:5" ht="12" customHeight="1">
      <c r="A192" s="26"/>
      <c r="B192" s="4"/>
      <c r="C192" s="40">
        <v>2500</v>
      </c>
      <c r="D192" s="21">
        <v>-14</v>
      </c>
      <c r="E192" s="21"/>
    </row>
    <row r="193" spans="1:5" ht="12" customHeight="1">
      <c r="A193" s="26"/>
      <c r="B193" s="4"/>
      <c r="C193" s="40"/>
      <c r="D193" s="21"/>
      <c r="E193" s="21"/>
    </row>
    <row r="194" spans="1:5" ht="12" customHeight="1">
      <c r="A194" s="26"/>
      <c r="B194" s="4"/>
      <c r="C194" s="40"/>
      <c r="D194" s="21"/>
      <c r="E194" s="21"/>
    </row>
    <row r="195" spans="1:5" ht="12" customHeight="1">
      <c r="A195" s="13">
        <f>A187+1</f>
        <v>6</v>
      </c>
      <c r="B195" s="14" t="s">
        <v>5</v>
      </c>
      <c r="C195" s="14" t="s">
        <v>75</v>
      </c>
      <c r="D195" s="16" t="s">
        <v>95</v>
      </c>
      <c r="E195" s="16"/>
    </row>
    <row r="196" spans="1:5" ht="12" customHeight="1">
      <c r="A196" s="13"/>
      <c r="B196" s="30" t="s">
        <v>412</v>
      </c>
      <c r="C196" s="40">
        <v>0</v>
      </c>
      <c r="D196" s="21">
        <v>-183</v>
      </c>
      <c r="E196" s="21"/>
    </row>
    <row r="197" spans="1:5" ht="12" customHeight="1">
      <c r="A197" s="13"/>
      <c r="B197" s="4" t="s">
        <v>77</v>
      </c>
      <c r="C197" s="40">
        <v>2300</v>
      </c>
      <c r="D197" s="21">
        <v>-160</v>
      </c>
      <c r="E197" s="21"/>
    </row>
    <row r="198" spans="1:5" ht="12" customHeight="1">
      <c r="A198" s="13"/>
      <c r="B198" s="4"/>
      <c r="C198" s="40">
        <v>2500</v>
      </c>
      <c r="D198" s="21">
        <v>-158</v>
      </c>
      <c r="E198" s="21"/>
    </row>
    <row r="199" spans="1:5" ht="12" customHeight="1">
      <c r="A199" s="13"/>
      <c r="B199" s="4"/>
      <c r="C199" s="40"/>
      <c r="D199" s="21"/>
      <c r="E199" s="21"/>
    </row>
    <row r="200" spans="1:5" ht="12" customHeight="1">
      <c r="A200" s="13"/>
      <c r="B200" s="4"/>
      <c r="C200" s="40"/>
      <c r="D200" s="21"/>
      <c r="E200" s="21"/>
    </row>
    <row r="201" spans="1:5" ht="12" customHeight="1">
      <c r="A201" s="13"/>
      <c r="B201" s="4"/>
      <c r="C201" s="40"/>
      <c r="D201" s="21"/>
      <c r="E201" s="21"/>
    </row>
    <row r="202" spans="1:5" ht="12" customHeight="1">
      <c r="A202" s="13"/>
      <c r="B202" s="4"/>
      <c r="C202" s="40"/>
      <c r="D202" s="21"/>
      <c r="E202" s="21"/>
    </row>
    <row r="203" spans="1:5" ht="12" customHeight="1">
      <c r="A203" s="26">
        <f>A195+1</f>
        <v>7</v>
      </c>
      <c r="B203" s="14" t="s">
        <v>6</v>
      </c>
      <c r="C203" s="14" t="s">
        <v>75</v>
      </c>
      <c r="D203" s="16" t="s">
        <v>95</v>
      </c>
      <c r="E203" s="16"/>
    </row>
    <row r="204" spans="1:5" ht="12" customHeight="1">
      <c r="A204" s="26"/>
      <c r="B204" s="30" t="s">
        <v>414</v>
      </c>
      <c r="C204" s="40">
        <v>0</v>
      </c>
      <c r="D204" s="21">
        <v>-284</v>
      </c>
      <c r="E204" s="21"/>
    </row>
    <row r="205" spans="1:5" ht="12" customHeight="1">
      <c r="A205" s="26"/>
      <c r="B205" s="4" t="s">
        <v>77</v>
      </c>
      <c r="C205" s="40">
        <v>977</v>
      </c>
      <c r="D205" s="21">
        <v>-246</v>
      </c>
      <c r="E205" s="21"/>
    </row>
    <row r="206" spans="1:5" ht="12" customHeight="1">
      <c r="A206" s="26"/>
      <c r="B206" s="4" t="s">
        <v>76</v>
      </c>
      <c r="C206" s="40">
        <v>1593</v>
      </c>
      <c r="D206" s="21">
        <v>-227</v>
      </c>
      <c r="E206" s="21"/>
    </row>
    <row r="207" spans="1:5" ht="12" customHeight="1">
      <c r="A207" s="26"/>
      <c r="B207" s="4" t="s">
        <v>78</v>
      </c>
      <c r="C207" s="40">
        <v>1911</v>
      </c>
      <c r="D207" s="21">
        <v>-216</v>
      </c>
      <c r="E207" s="21"/>
    </row>
    <row r="208" spans="1:5" ht="12" customHeight="1">
      <c r="A208" s="26"/>
      <c r="B208" s="4" t="s">
        <v>5</v>
      </c>
      <c r="C208" s="40">
        <v>2473</v>
      </c>
      <c r="D208" s="21">
        <v>-191</v>
      </c>
      <c r="E208" s="21"/>
    </row>
    <row r="209" spans="1:5" ht="12" customHeight="1">
      <c r="A209" s="26"/>
      <c r="B209" s="4"/>
      <c r="C209" s="40"/>
      <c r="D209" s="21"/>
      <c r="E209" s="21"/>
    </row>
    <row r="210" spans="1:5" ht="12" customHeight="1">
      <c r="A210" s="26"/>
      <c r="B210" s="4"/>
      <c r="C210" s="40"/>
      <c r="D210" s="21"/>
      <c r="E210" s="21"/>
    </row>
    <row r="211" spans="1:5" ht="12" customHeight="1">
      <c r="A211" s="13">
        <f>A203+1</f>
        <v>8</v>
      </c>
      <c r="B211" s="14" t="s">
        <v>7</v>
      </c>
      <c r="C211" s="14" t="s">
        <v>75</v>
      </c>
      <c r="D211" s="16" t="s">
        <v>95</v>
      </c>
      <c r="E211" s="16"/>
    </row>
    <row r="212" spans="1:5" ht="12" customHeight="1">
      <c r="A212" s="13"/>
      <c r="B212" s="30" t="s">
        <v>404</v>
      </c>
      <c r="C212" s="40">
        <v>0</v>
      </c>
      <c r="D212" s="21">
        <v>-220</v>
      </c>
      <c r="E212" s="21"/>
    </row>
    <row r="213" spans="1:5" ht="12" customHeight="1">
      <c r="A213" s="13"/>
      <c r="B213" s="4" t="s">
        <v>76</v>
      </c>
      <c r="C213" s="40">
        <v>1070</v>
      </c>
      <c r="D213" s="21">
        <v>-175</v>
      </c>
      <c r="E213" s="21"/>
    </row>
    <row r="214" spans="1:5" ht="12" customHeight="1">
      <c r="A214" s="13"/>
      <c r="B214" s="4" t="s">
        <v>77</v>
      </c>
      <c r="C214" s="40">
        <v>1556</v>
      </c>
      <c r="D214" s="21">
        <v>-157</v>
      </c>
      <c r="E214" s="21"/>
    </row>
    <row r="215" spans="1:5" ht="12" customHeight="1">
      <c r="A215" s="13"/>
      <c r="B215" s="4" t="s">
        <v>5</v>
      </c>
      <c r="C215" s="40">
        <v>1600</v>
      </c>
      <c r="D215" s="21">
        <v>-156</v>
      </c>
      <c r="E215" s="21"/>
    </row>
    <row r="216" spans="1:5" ht="12" customHeight="1">
      <c r="A216" s="13"/>
      <c r="B216" s="4"/>
      <c r="C216" s="40">
        <v>2500</v>
      </c>
      <c r="D216" s="21">
        <v>-146</v>
      </c>
      <c r="E216" s="21"/>
    </row>
    <row r="217" spans="1:5" ht="12" customHeight="1">
      <c r="A217" s="13"/>
      <c r="B217" s="4"/>
      <c r="C217" s="40"/>
      <c r="D217" s="21"/>
      <c r="E217" s="21"/>
    </row>
    <row r="218" spans="1:5" ht="12" customHeight="1">
      <c r="A218" s="13"/>
      <c r="B218" s="4"/>
      <c r="C218" s="40"/>
      <c r="D218" s="21"/>
      <c r="E218" s="21"/>
    </row>
    <row r="219" spans="1:5" ht="12" customHeight="1">
      <c r="A219" s="26">
        <f>A211+1</f>
        <v>9</v>
      </c>
      <c r="B219" s="14" t="s">
        <v>8</v>
      </c>
      <c r="C219" s="14" t="s">
        <v>75</v>
      </c>
      <c r="D219" s="16" t="s">
        <v>95</v>
      </c>
      <c r="E219" s="16"/>
    </row>
    <row r="220" spans="1:5" ht="12" customHeight="1">
      <c r="A220" s="26"/>
      <c r="B220" s="30" t="s">
        <v>397</v>
      </c>
      <c r="C220" s="40">
        <v>0</v>
      </c>
      <c r="D220" s="21">
        <v>-143</v>
      </c>
      <c r="E220" s="21"/>
    </row>
    <row r="221" spans="1:5" ht="12" customHeight="1">
      <c r="A221" s="26"/>
      <c r="B221" s="4" t="s">
        <v>77</v>
      </c>
      <c r="C221" s="40">
        <v>544</v>
      </c>
      <c r="D221" s="21">
        <v>-126</v>
      </c>
      <c r="E221" s="21"/>
    </row>
    <row r="222" spans="1:5" ht="12" customHeight="1">
      <c r="A222" s="26"/>
      <c r="B222" s="4" t="s">
        <v>76</v>
      </c>
      <c r="C222" s="40">
        <v>1000</v>
      </c>
      <c r="D222" s="21">
        <v>-110</v>
      </c>
      <c r="E222" s="21"/>
    </row>
    <row r="223" spans="1:5" ht="12" customHeight="1">
      <c r="A223" s="26"/>
      <c r="B223" s="4" t="s">
        <v>5</v>
      </c>
      <c r="C223" s="40">
        <v>1300</v>
      </c>
      <c r="D223" s="21">
        <v>-102</v>
      </c>
      <c r="E223" s="21"/>
    </row>
    <row r="224" spans="1:5" ht="12" customHeight="1">
      <c r="A224" s="26"/>
      <c r="B224" s="4" t="s">
        <v>78</v>
      </c>
      <c r="C224" s="40">
        <v>1900</v>
      </c>
      <c r="D224" s="21">
        <v>-97</v>
      </c>
      <c r="E224" s="21"/>
    </row>
    <row r="225" spans="1:5" ht="12" customHeight="1">
      <c r="A225" s="26"/>
      <c r="B225" s="4"/>
      <c r="C225" s="40">
        <v>2500</v>
      </c>
      <c r="D225" s="21">
        <v>-81</v>
      </c>
      <c r="E225" s="21"/>
    </row>
    <row r="226" spans="1:5" ht="12" customHeight="1">
      <c r="A226" s="26"/>
      <c r="B226" s="4"/>
      <c r="C226" s="40"/>
      <c r="D226" s="21"/>
      <c r="E226" s="21"/>
    </row>
    <row r="227" spans="1:5" ht="12" customHeight="1">
      <c r="A227" s="13">
        <f>A219+1</f>
        <v>10</v>
      </c>
      <c r="B227" s="14" t="s">
        <v>9</v>
      </c>
      <c r="C227" s="14" t="s">
        <v>75</v>
      </c>
      <c r="D227" s="16" t="s">
        <v>95</v>
      </c>
      <c r="E227" s="16"/>
    </row>
    <row r="228" spans="1:5" ht="12" customHeight="1">
      <c r="A228" s="13"/>
      <c r="B228" s="30" t="s">
        <v>372</v>
      </c>
      <c r="C228" s="40">
        <v>0</v>
      </c>
      <c r="D228" s="21">
        <v>-81.2</v>
      </c>
      <c r="E228" s="21"/>
    </row>
    <row r="229" spans="1:5" ht="12" customHeight="1">
      <c r="A229" s="13"/>
      <c r="B229" s="4"/>
      <c r="C229" s="40">
        <v>2500</v>
      </c>
      <c r="D229" s="21">
        <v>-36</v>
      </c>
      <c r="E229" s="21"/>
    </row>
    <row r="230" spans="1:5" ht="12" customHeight="1">
      <c r="A230" s="13"/>
      <c r="B230" s="4"/>
      <c r="C230" s="40"/>
      <c r="D230" s="21"/>
      <c r="E230" s="21"/>
    </row>
    <row r="231" spans="1:5" ht="12" customHeight="1">
      <c r="A231" s="13"/>
      <c r="B231" s="4"/>
      <c r="C231" s="40"/>
      <c r="D231" s="21"/>
      <c r="E231" s="21"/>
    </row>
    <row r="232" spans="1:5" ht="12" customHeight="1">
      <c r="A232" s="13"/>
      <c r="B232" s="4"/>
      <c r="C232" s="40"/>
      <c r="D232" s="21"/>
      <c r="E232" s="21"/>
    </row>
    <row r="233" spans="1:5" ht="12" customHeight="1">
      <c r="A233" s="13"/>
      <c r="B233" s="4"/>
      <c r="C233" s="40"/>
      <c r="D233" s="21"/>
      <c r="E233" s="21"/>
    </row>
    <row r="234" spans="1:5" ht="12" customHeight="1">
      <c r="A234" s="13"/>
      <c r="B234" s="4"/>
      <c r="C234" s="40"/>
      <c r="D234" s="21"/>
      <c r="E234" s="21"/>
    </row>
    <row r="235" spans="1:5" ht="12" customHeight="1">
      <c r="A235" s="26">
        <f>A227+1</f>
        <v>11</v>
      </c>
      <c r="B235" s="14" t="s">
        <v>10</v>
      </c>
      <c r="C235" s="14" t="s">
        <v>75</v>
      </c>
      <c r="D235" s="16" t="s">
        <v>95</v>
      </c>
      <c r="E235" s="16"/>
    </row>
    <row r="236" spans="1:5" ht="12" customHeight="1">
      <c r="A236" s="26"/>
      <c r="B236" s="30" t="s">
        <v>411</v>
      </c>
      <c r="C236" s="40">
        <v>0</v>
      </c>
      <c r="D236" s="21">
        <v>-288</v>
      </c>
      <c r="E236" s="21"/>
    </row>
    <row r="237" spans="1:5" ht="12" customHeight="1">
      <c r="A237" s="26"/>
      <c r="B237" t="s">
        <v>77</v>
      </c>
      <c r="C237" s="40">
        <v>1123</v>
      </c>
      <c r="D237" s="21">
        <v>-245</v>
      </c>
      <c r="E237" s="21"/>
    </row>
    <row r="238" spans="1:5" ht="12" customHeight="1">
      <c r="A238" s="26"/>
      <c r="B238" t="s">
        <v>76</v>
      </c>
      <c r="C238" s="40">
        <v>1691</v>
      </c>
      <c r="D238" s="21">
        <v>-224</v>
      </c>
      <c r="E238" s="21"/>
    </row>
    <row r="239" spans="1:5" ht="12" customHeight="1">
      <c r="A239" s="26"/>
      <c r="B239" t="s">
        <v>78</v>
      </c>
      <c r="C239" s="40">
        <v>1955</v>
      </c>
      <c r="D239" s="21">
        <v>-222</v>
      </c>
      <c r="E239" s="21"/>
    </row>
    <row r="240" spans="1:5" ht="12" customHeight="1">
      <c r="A240" s="26"/>
      <c r="C240" s="40">
        <v>2500</v>
      </c>
      <c r="D240" s="21">
        <v>-186</v>
      </c>
      <c r="E240" s="21"/>
    </row>
    <row r="241" spans="1:5" ht="12" customHeight="1">
      <c r="A241" s="26"/>
      <c r="B241" s="4"/>
      <c r="C241" s="40"/>
      <c r="D241" s="21"/>
      <c r="E241" s="21"/>
    </row>
    <row r="242" spans="1:5" ht="12" customHeight="1">
      <c r="A242" s="26"/>
      <c r="B242" s="4"/>
      <c r="C242" s="40"/>
      <c r="D242" s="21"/>
      <c r="E242" s="21"/>
    </row>
    <row r="243" spans="1:5" ht="12" customHeight="1">
      <c r="A243" s="13">
        <f>A235+1</f>
        <v>12</v>
      </c>
      <c r="B243" s="14" t="s">
        <v>83</v>
      </c>
      <c r="C243" s="14" t="s">
        <v>75</v>
      </c>
      <c r="D243" s="16" t="s">
        <v>95</v>
      </c>
      <c r="E243" s="16"/>
    </row>
    <row r="244" spans="1:5" ht="12" customHeight="1">
      <c r="A244" s="13"/>
      <c r="B244" s="30" t="s">
        <v>402</v>
      </c>
      <c r="C244" s="40">
        <v>0</v>
      </c>
      <c r="D244" s="21">
        <v>-165</v>
      </c>
      <c r="E244" s="21"/>
    </row>
    <row r="245" spans="1:5" ht="12" customHeight="1">
      <c r="A245" s="13"/>
      <c r="B245" s="4" t="s">
        <v>77</v>
      </c>
      <c r="C245" s="40">
        <v>594</v>
      </c>
      <c r="D245" s="21">
        <v>-142</v>
      </c>
      <c r="E245" s="21"/>
    </row>
    <row r="246" spans="1:5" ht="12" customHeight="1">
      <c r="A246" s="13"/>
      <c r="B246" s="4" t="s">
        <v>78</v>
      </c>
      <c r="C246" s="40">
        <v>1040</v>
      </c>
      <c r="D246" s="21">
        <v>-125</v>
      </c>
      <c r="E246" s="21"/>
    </row>
    <row r="247" spans="1:5" ht="12" customHeight="1">
      <c r="A247" s="13"/>
      <c r="B247" s="4" t="s">
        <v>76</v>
      </c>
      <c r="C247" s="40">
        <v>1383</v>
      </c>
      <c r="D247" s="21">
        <v>-107</v>
      </c>
      <c r="E247" s="21"/>
    </row>
    <row r="248" spans="1:5" ht="12" customHeight="1">
      <c r="A248" s="13"/>
      <c r="B248" s="4" t="s">
        <v>5</v>
      </c>
      <c r="C248" s="40">
        <v>2020</v>
      </c>
      <c r="D248" s="21">
        <v>-73</v>
      </c>
      <c r="E248" s="21"/>
    </row>
    <row r="249" spans="1:5" ht="12" customHeight="1">
      <c r="A249" s="13"/>
      <c r="B249" s="4"/>
      <c r="C249" s="40">
        <v>2500</v>
      </c>
      <c r="D249" s="21">
        <v>-62</v>
      </c>
      <c r="E249" s="21"/>
    </row>
    <row r="250" spans="1:5" ht="12" customHeight="1">
      <c r="A250" s="13"/>
      <c r="B250" s="4"/>
      <c r="C250" s="40"/>
      <c r="D250" s="21"/>
      <c r="E250" s="21"/>
    </row>
    <row r="251" spans="1:5" ht="12" customHeight="1">
      <c r="A251" s="26">
        <f>A243+1</f>
        <v>13</v>
      </c>
      <c r="B251" s="14" t="s">
        <v>12</v>
      </c>
      <c r="C251" s="14" t="s">
        <v>75</v>
      </c>
      <c r="D251" s="16" t="s">
        <v>95</v>
      </c>
      <c r="E251" s="16"/>
    </row>
    <row r="252" spans="1:5" ht="12" customHeight="1">
      <c r="A252" s="26"/>
      <c r="B252" s="30" t="s">
        <v>403</v>
      </c>
      <c r="C252" s="40">
        <v>0</v>
      </c>
      <c r="D252" s="21">
        <v>-221</v>
      </c>
      <c r="E252" s="21"/>
    </row>
    <row r="253" spans="1:5" ht="12" customHeight="1">
      <c r="A253" s="26"/>
      <c r="B253" s="4" t="s">
        <v>77</v>
      </c>
      <c r="C253" s="40">
        <v>1040</v>
      </c>
      <c r="D253" s="21">
        <v>-184</v>
      </c>
      <c r="E253" s="21"/>
    </row>
    <row r="254" spans="1:5" ht="12" customHeight="1">
      <c r="A254" s="26"/>
      <c r="B254" s="4" t="s">
        <v>76</v>
      </c>
      <c r="C254" s="40">
        <v>1250</v>
      </c>
      <c r="D254" s="21">
        <v>-177</v>
      </c>
      <c r="E254" s="21"/>
    </row>
    <row r="255" spans="1:5" ht="12" customHeight="1">
      <c r="A255" s="26"/>
      <c r="B255" s="4" t="s">
        <v>5</v>
      </c>
      <c r="C255" s="40">
        <v>2000</v>
      </c>
      <c r="D255" s="21">
        <v>-156</v>
      </c>
      <c r="E255" s="21"/>
    </row>
    <row r="256" spans="1:5" ht="12" customHeight="1">
      <c r="A256" s="26"/>
      <c r="B256" s="4"/>
      <c r="C256" s="40">
        <v>2500</v>
      </c>
      <c r="D256" s="21">
        <v>-150</v>
      </c>
      <c r="E256" s="21"/>
    </row>
    <row r="257" spans="1:5" ht="12" customHeight="1">
      <c r="A257" s="26"/>
      <c r="B257" s="4"/>
      <c r="C257" s="40"/>
      <c r="D257" s="21"/>
      <c r="E257" s="21"/>
    </row>
    <row r="258" spans="1:5" ht="12" customHeight="1">
      <c r="A258" s="26"/>
      <c r="B258" s="4"/>
      <c r="C258" s="40"/>
      <c r="D258" s="21"/>
      <c r="E258" s="21"/>
    </row>
    <row r="259" spans="1:5" ht="12" customHeight="1">
      <c r="A259" s="13">
        <f>A251+1</f>
        <v>14</v>
      </c>
      <c r="B259" s="14" t="s">
        <v>13</v>
      </c>
      <c r="C259" s="14" t="s">
        <v>75</v>
      </c>
      <c r="D259" s="16" t="s">
        <v>95</v>
      </c>
      <c r="E259" s="16"/>
    </row>
    <row r="260" spans="1:5" ht="12" customHeight="1">
      <c r="A260" s="13"/>
      <c r="B260" s="30" t="s">
        <v>389</v>
      </c>
      <c r="C260" s="40">
        <v>0</v>
      </c>
      <c r="D260" s="21">
        <v>-158</v>
      </c>
      <c r="E260" s="21"/>
    </row>
    <row r="261" spans="1:5" ht="12" customHeight="1">
      <c r="A261" s="13"/>
      <c r="B261" s="4" t="s">
        <v>76</v>
      </c>
      <c r="C261" s="40">
        <v>1475</v>
      </c>
      <c r="D261" s="21">
        <v>-108.2</v>
      </c>
      <c r="E261" s="21"/>
    </row>
    <row r="262" spans="1:5" ht="12" customHeight="1">
      <c r="A262" s="13"/>
      <c r="B262" s="4"/>
      <c r="C262" s="40"/>
      <c r="D262" s="21"/>
      <c r="E262" s="21"/>
    </row>
    <row r="263" spans="1:5" ht="12" customHeight="1">
      <c r="A263" s="13"/>
      <c r="B263" s="4"/>
      <c r="C263" s="40"/>
      <c r="D263" s="21"/>
      <c r="E263" s="21"/>
    </row>
    <row r="264" spans="1:5" ht="12" customHeight="1">
      <c r="A264" s="13"/>
      <c r="B264" s="4"/>
      <c r="C264" s="40"/>
      <c r="D264" s="21"/>
      <c r="E264" s="21"/>
    </row>
    <row r="265" spans="1:5" ht="12" customHeight="1">
      <c r="A265" s="13"/>
      <c r="B265" s="4"/>
      <c r="C265" s="40"/>
      <c r="D265" s="21"/>
      <c r="E265" s="21"/>
    </row>
    <row r="266" spans="1:5" ht="12" customHeight="1">
      <c r="A266" s="13"/>
      <c r="B266" s="4"/>
      <c r="C266" s="40"/>
      <c r="D266" s="21"/>
      <c r="E266" s="21"/>
    </row>
    <row r="267" spans="1:5" ht="12" customHeight="1">
      <c r="A267" s="26">
        <f>A259+1</f>
        <v>15</v>
      </c>
      <c r="B267" s="14" t="s">
        <v>14</v>
      </c>
      <c r="C267" s="14" t="s">
        <v>75</v>
      </c>
      <c r="D267" s="16" t="s">
        <v>95</v>
      </c>
      <c r="E267" s="16"/>
    </row>
    <row r="268" spans="1:5" ht="12" customHeight="1">
      <c r="A268" s="26"/>
      <c r="B268" s="30" t="s">
        <v>390</v>
      </c>
      <c r="C268" s="40">
        <v>206</v>
      </c>
      <c r="D268" s="21">
        <v>-176</v>
      </c>
      <c r="E268" s="21"/>
    </row>
    <row r="269" spans="1:5" ht="12" customHeight="1">
      <c r="A269" s="26"/>
      <c r="B269" s="4" t="s">
        <v>76</v>
      </c>
      <c r="C269" s="40">
        <v>1373</v>
      </c>
      <c r="D269" s="21">
        <v>-136</v>
      </c>
      <c r="E269" s="21"/>
    </row>
    <row r="270" spans="1:5" ht="12" customHeight="1">
      <c r="A270" s="26"/>
      <c r="B270" s="4" t="s">
        <v>5</v>
      </c>
      <c r="C270" s="40">
        <v>1700</v>
      </c>
      <c r="D270" s="21">
        <v>-132</v>
      </c>
      <c r="E270" s="21"/>
    </row>
    <row r="271" spans="1:5" ht="12" customHeight="1">
      <c r="A271" s="26"/>
      <c r="B271" s="4" t="s">
        <v>77</v>
      </c>
      <c r="C271" s="40">
        <v>2173</v>
      </c>
      <c r="D271" s="21">
        <v>-122</v>
      </c>
      <c r="E271" s="21"/>
    </row>
    <row r="272" spans="1:5" ht="12" customHeight="1">
      <c r="A272" s="26"/>
      <c r="B272" s="4"/>
      <c r="C272" s="40">
        <v>2500</v>
      </c>
      <c r="D272" s="21">
        <v>-120</v>
      </c>
      <c r="E272" s="21"/>
    </row>
    <row r="273" spans="1:5" ht="12" customHeight="1">
      <c r="A273" s="26"/>
      <c r="B273" s="4"/>
      <c r="C273" s="40"/>
      <c r="D273" s="21"/>
      <c r="E273" s="21"/>
    </row>
    <row r="274" spans="1:5" ht="12" customHeight="1">
      <c r="A274" s="26"/>
      <c r="B274" s="4"/>
      <c r="C274" s="40"/>
      <c r="D274" s="21"/>
      <c r="E274" s="21"/>
    </row>
    <row r="275" spans="1:5" ht="12" customHeight="1">
      <c r="A275" s="13">
        <f>A267+1</f>
        <v>16</v>
      </c>
      <c r="B275" s="14" t="s">
        <v>15</v>
      </c>
      <c r="C275" s="14" t="s">
        <v>75</v>
      </c>
      <c r="D275" s="16" t="s">
        <v>95</v>
      </c>
      <c r="E275" s="16"/>
    </row>
    <row r="276" spans="1:5" ht="12" customHeight="1">
      <c r="A276" s="13"/>
      <c r="B276" s="30" t="s">
        <v>378</v>
      </c>
      <c r="C276" s="40">
        <v>0</v>
      </c>
      <c r="D276" s="21">
        <v>-127</v>
      </c>
      <c r="E276" s="21"/>
    </row>
    <row r="277" spans="1:5" ht="12" customHeight="1">
      <c r="A277" s="13"/>
      <c r="B277" s="4" t="s">
        <v>76</v>
      </c>
      <c r="C277" s="40">
        <v>1200</v>
      </c>
      <c r="D277" s="21">
        <v>-89</v>
      </c>
      <c r="E277" s="21"/>
    </row>
    <row r="278" spans="1:5" ht="12" customHeight="1">
      <c r="A278" s="13"/>
      <c r="B278" s="4" t="s">
        <v>77</v>
      </c>
      <c r="C278" s="40">
        <v>1356</v>
      </c>
      <c r="D278" s="21">
        <v>-85</v>
      </c>
      <c r="E278" s="21"/>
    </row>
    <row r="279" spans="1:5" ht="12" customHeight="1">
      <c r="A279" s="13"/>
      <c r="B279" s="4" t="s">
        <v>5</v>
      </c>
      <c r="C279" s="40">
        <v>2000</v>
      </c>
      <c r="D279" s="21">
        <v>-70</v>
      </c>
      <c r="E279" s="21"/>
    </row>
    <row r="280" spans="1:5" ht="12" customHeight="1">
      <c r="A280" s="13"/>
      <c r="B280" s="4"/>
      <c r="C280" s="40">
        <v>2500</v>
      </c>
      <c r="D280" s="21">
        <v>-73</v>
      </c>
      <c r="E280" s="21"/>
    </row>
    <row r="281" spans="1:5" ht="12" customHeight="1">
      <c r="A281" s="13"/>
      <c r="B281" s="4"/>
      <c r="C281" s="40"/>
      <c r="D281" s="21"/>
      <c r="E281" s="21"/>
    </row>
    <row r="282" spans="1:5" ht="12" customHeight="1">
      <c r="A282" s="13"/>
      <c r="B282" s="4"/>
      <c r="C282" s="40"/>
      <c r="D282" s="21"/>
      <c r="E282" s="21"/>
    </row>
    <row r="283" spans="1:5" ht="12" customHeight="1">
      <c r="A283" s="26">
        <f>A275+1</f>
        <v>17</v>
      </c>
      <c r="B283" s="14" t="s">
        <v>16</v>
      </c>
      <c r="C283" s="14" t="s">
        <v>75</v>
      </c>
      <c r="D283" s="16" t="s">
        <v>95</v>
      </c>
      <c r="E283" s="16"/>
    </row>
    <row r="284" spans="1:5" ht="12" customHeight="1">
      <c r="A284" s="26"/>
      <c r="B284" s="30" t="s">
        <v>385</v>
      </c>
      <c r="C284" s="40">
        <v>0</v>
      </c>
      <c r="D284" s="21">
        <v>-167</v>
      </c>
      <c r="E284" s="21"/>
    </row>
    <row r="285" spans="1:5" ht="12" customHeight="1">
      <c r="A285" s="26"/>
      <c r="B285" s="4" t="s">
        <v>76</v>
      </c>
      <c r="C285" s="40">
        <v>1375</v>
      </c>
      <c r="D285" s="21">
        <v>-123.2</v>
      </c>
      <c r="E285" s="21"/>
    </row>
    <row r="286" spans="1:5" ht="12" customHeight="1">
      <c r="A286" s="26"/>
      <c r="B286" s="4"/>
      <c r="C286" s="40"/>
      <c r="D286" s="21"/>
      <c r="E286" s="21"/>
    </row>
    <row r="287" spans="1:5" ht="12" customHeight="1">
      <c r="A287" s="26"/>
      <c r="B287" s="4"/>
      <c r="C287" s="40"/>
      <c r="D287" s="21"/>
      <c r="E287" s="21"/>
    </row>
    <row r="288" spans="1:5" ht="12" customHeight="1">
      <c r="A288" s="26"/>
      <c r="B288" s="4"/>
      <c r="C288" s="40"/>
      <c r="D288" s="21"/>
      <c r="E288" s="21"/>
    </row>
    <row r="289" spans="1:5" ht="12" customHeight="1">
      <c r="A289" s="26"/>
      <c r="B289" s="4"/>
      <c r="C289" s="40"/>
      <c r="D289" s="21"/>
      <c r="E289" s="21"/>
    </row>
    <row r="290" spans="1:5" ht="12" customHeight="1">
      <c r="A290" s="26"/>
      <c r="B290" s="4"/>
      <c r="C290" s="40"/>
      <c r="D290" s="21"/>
      <c r="E290" s="21"/>
    </row>
    <row r="291" spans="1:5" ht="12" customHeight="1">
      <c r="A291" s="13">
        <f>A283+1</f>
        <v>18</v>
      </c>
      <c r="B291" s="14" t="s">
        <v>17</v>
      </c>
      <c r="C291" s="14" t="s">
        <v>75</v>
      </c>
      <c r="D291" s="16" t="s">
        <v>95</v>
      </c>
      <c r="E291" s="16"/>
    </row>
    <row r="292" spans="1:5" ht="12" customHeight="1">
      <c r="A292" s="13"/>
      <c r="B292" s="30" t="s">
        <v>394</v>
      </c>
      <c r="C292" s="40">
        <v>0</v>
      </c>
      <c r="D292" s="21">
        <v>-170.9</v>
      </c>
      <c r="E292" s="21"/>
    </row>
    <row r="293" spans="1:5" ht="12" customHeight="1">
      <c r="A293" s="13"/>
      <c r="B293" s="4" t="s">
        <v>77</v>
      </c>
      <c r="C293" s="40">
        <v>303</v>
      </c>
      <c r="D293" s="21">
        <v>-159</v>
      </c>
      <c r="E293" s="21"/>
    </row>
    <row r="294" spans="1:5" ht="12" customHeight="1">
      <c r="A294" s="13"/>
      <c r="B294" s="4" t="s">
        <v>76</v>
      </c>
      <c r="C294" s="40">
        <v>1225</v>
      </c>
      <c r="D294" s="21">
        <v>-125</v>
      </c>
      <c r="E294" s="21"/>
    </row>
    <row r="295" spans="1:5" ht="12" customHeight="1">
      <c r="A295" s="13"/>
      <c r="B295" s="4"/>
      <c r="C295" s="40">
        <v>2500</v>
      </c>
      <c r="D295" s="21">
        <v>-115</v>
      </c>
      <c r="E295" s="21"/>
    </row>
    <row r="296" spans="1:5" ht="12" customHeight="1">
      <c r="A296" s="13"/>
      <c r="B296" s="4"/>
      <c r="C296" s="40"/>
      <c r="D296" s="21"/>
      <c r="E296" s="21"/>
    </row>
    <row r="297" spans="1:5" ht="12" customHeight="1">
      <c r="A297" s="13"/>
      <c r="B297" s="4"/>
      <c r="C297" s="40"/>
      <c r="D297" s="21"/>
      <c r="E297" s="21"/>
    </row>
    <row r="298" spans="1:5" ht="12" customHeight="1">
      <c r="A298" s="13"/>
      <c r="B298" s="4"/>
      <c r="C298" s="40"/>
      <c r="D298" s="21"/>
      <c r="E298" s="21"/>
    </row>
    <row r="299" spans="1:5" ht="12" customHeight="1">
      <c r="A299" s="26">
        <f>A291+1</f>
        <v>19</v>
      </c>
      <c r="B299" s="14" t="s">
        <v>18</v>
      </c>
      <c r="C299" s="14" t="s">
        <v>75</v>
      </c>
      <c r="D299" s="16" t="s">
        <v>95</v>
      </c>
      <c r="E299" s="16"/>
    </row>
    <row r="300" spans="1:5" ht="12" customHeight="1">
      <c r="A300" s="26"/>
      <c r="B300" s="30" t="s">
        <v>384</v>
      </c>
      <c r="C300" s="40">
        <v>0</v>
      </c>
      <c r="D300" s="21">
        <v>-140</v>
      </c>
      <c r="E300" s="21"/>
    </row>
    <row r="301" spans="1:5" ht="12" customHeight="1">
      <c r="A301" s="26"/>
      <c r="B301" s="4" t="s">
        <v>77</v>
      </c>
      <c r="C301" s="40">
        <v>1210</v>
      </c>
      <c r="D301" s="21">
        <v>-120</v>
      </c>
      <c r="E301" s="21"/>
    </row>
    <row r="302" spans="1:5" ht="12" customHeight="1">
      <c r="A302" s="26"/>
      <c r="B302" s="4"/>
      <c r="C302" s="40">
        <v>2500</v>
      </c>
      <c r="D302" s="21">
        <v>-94</v>
      </c>
      <c r="E302" s="21"/>
    </row>
    <row r="303" spans="1:5" ht="12" customHeight="1">
      <c r="A303" s="26"/>
      <c r="B303" s="4"/>
      <c r="C303" s="40"/>
      <c r="D303" s="21"/>
      <c r="E303" s="21"/>
    </row>
    <row r="304" spans="1:5" ht="12" customHeight="1">
      <c r="A304" s="26"/>
      <c r="B304" s="4"/>
      <c r="C304" s="40"/>
      <c r="D304" s="21"/>
      <c r="E304" s="21"/>
    </row>
    <row r="305" spans="1:5" ht="12" customHeight="1">
      <c r="A305" s="26"/>
      <c r="B305" s="4"/>
      <c r="C305" s="40"/>
      <c r="D305" s="21"/>
      <c r="E305" s="21"/>
    </row>
    <row r="306" spans="1:5" ht="12" customHeight="1">
      <c r="A306" s="26"/>
      <c r="B306" s="4"/>
      <c r="C306" s="40"/>
      <c r="D306" s="21"/>
      <c r="E306" s="21"/>
    </row>
    <row r="307" spans="1:5" ht="12" customHeight="1">
      <c r="A307" s="13">
        <f>A299+1</f>
        <v>20</v>
      </c>
      <c r="B307" s="14" t="s">
        <v>19</v>
      </c>
      <c r="C307" s="14" t="s">
        <v>75</v>
      </c>
      <c r="D307" s="16" t="s">
        <v>95</v>
      </c>
      <c r="E307" s="16"/>
    </row>
    <row r="308" spans="1:5" ht="12" customHeight="1">
      <c r="A308" s="13"/>
      <c r="B308" s="30" t="s">
        <v>366</v>
      </c>
      <c r="C308" s="40">
        <v>0</v>
      </c>
      <c r="D308" s="21">
        <v>-129.8</v>
      </c>
      <c r="E308" s="21"/>
    </row>
    <row r="309" spans="1:5" ht="12" customHeight="1">
      <c r="A309" s="13"/>
      <c r="B309" s="4"/>
      <c r="C309" s="40">
        <v>1287</v>
      </c>
      <c r="D309" s="21">
        <v>-134.1</v>
      </c>
      <c r="E309" s="21"/>
    </row>
    <row r="310" spans="1:5" ht="12" customHeight="1">
      <c r="A310" s="13"/>
      <c r="B310" s="4"/>
      <c r="C310" s="40"/>
      <c r="D310" s="21"/>
      <c r="E310" s="21"/>
    </row>
    <row r="311" spans="1:5" ht="12" customHeight="1">
      <c r="A311" s="13"/>
      <c r="B311" s="4"/>
      <c r="C311" s="40"/>
      <c r="D311" s="21"/>
      <c r="E311" s="21"/>
    </row>
    <row r="312" spans="1:5" ht="12" customHeight="1">
      <c r="A312" s="13"/>
      <c r="B312" s="4"/>
      <c r="C312" s="40"/>
      <c r="D312" s="21"/>
      <c r="E312" s="21"/>
    </row>
    <row r="313" spans="1:5" ht="12" customHeight="1">
      <c r="A313" s="13"/>
      <c r="B313" s="4"/>
      <c r="C313" s="40"/>
      <c r="D313" s="21"/>
      <c r="E313" s="21"/>
    </row>
    <row r="314" spans="1:5" ht="12" customHeight="1">
      <c r="A314" s="13"/>
      <c r="B314" s="4"/>
      <c r="C314" s="40"/>
      <c r="D314" s="21"/>
      <c r="E314" s="21"/>
    </row>
    <row r="315" spans="1:5" ht="12" customHeight="1">
      <c r="A315" s="26">
        <f>A307+1</f>
        <v>21</v>
      </c>
      <c r="B315" s="14" t="s">
        <v>20</v>
      </c>
      <c r="C315" s="14" t="s">
        <v>75</v>
      </c>
      <c r="D315" s="16" t="s">
        <v>95</v>
      </c>
      <c r="E315" s="16"/>
    </row>
    <row r="316" spans="1:5" ht="12" customHeight="1">
      <c r="A316" s="26"/>
      <c r="B316" s="30" t="s">
        <v>400</v>
      </c>
      <c r="C316" s="40">
        <v>0</v>
      </c>
      <c r="D316" s="21">
        <v>-217</v>
      </c>
      <c r="E316" s="21"/>
    </row>
    <row r="317" spans="1:5" ht="12" customHeight="1">
      <c r="A317" s="26"/>
      <c r="B317" s="4" t="s">
        <v>5</v>
      </c>
      <c r="C317" s="40">
        <v>1200</v>
      </c>
      <c r="D317" s="21">
        <v>-173</v>
      </c>
      <c r="E317" s="21"/>
    </row>
    <row r="318" spans="1:5" ht="12" customHeight="1">
      <c r="A318" s="26"/>
      <c r="B318" s="4"/>
      <c r="C318" s="40">
        <v>2500</v>
      </c>
      <c r="D318" s="21">
        <v>-160</v>
      </c>
      <c r="E318" s="21"/>
    </row>
    <row r="319" spans="1:5" ht="12" customHeight="1">
      <c r="A319" s="26"/>
      <c r="B319" s="4"/>
      <c r="C319" s="40"/>
      <c r="D319" s="21"/>
      <c r="E319" s="21"/>
    </row>
    <row r="320" spans="1:5" ht="12" customHeight="1">
      <c r="A320" s="26"/>
      <c r="B320" s="4"/>
      <c r="C320" s="40"/>
      <c r="D320" s="21"/>
      <c r="E320" s="21"/>
    </row>
    <row r="321" spans="1:5" ht="12" customHeight="1">
      <c r="A321" s="26"/>
      <c r="B321" s="4"/>
      <c r="C321" s="40"/>
      <c r="D321" s="21"/>
      <c r="E321" s="21"/>
    </row>
    <row r="322" spans="1:5" ht="12" customHeight="1">
      <c r="A322" s="26"/>
      <c r="B322" s="4"/>
      <c r="C322" s="40"/>
      <c r="D322" s="21"/>
      <c r="E322" s="21"/>
    </row>
    <row r="323" spans="1:5" ht="12" customHeight="1">
      <c r="A323" s="13">
        <f>A315+1</f>
        <v>22</v>
      </c>
      <c r="B323" s="14" t="s">
        <v>21</v>
      </c>
      <c r="C323" s="14" t="s">
        <v>75</v>
      </c>
      <c r="D323" s="16" t="s">
        <v>95</v>
      </c>
      <c r="E323" s="16"/>
    </row>
    <row r="324" spans="1:5" ht="12" customHeight="1">
      <c r="A324" s="13"/>
      <c r="B324" s="30" t="s">
        <v>369</v>
      </c>
      <c r="C324" s="40">
        <v>0</v>
      </c>
      <c r="D324" s="21">
        <v>-94</v>
      </c>
      <c r="E324" s="21"/>
    </row>
    <row r="325" spans="1:5" ht="12" customHeight="1">
      <c r="A325" s="13"/>
      <c r="B325" s="4" t="s">
        <v>77</v>
      </c>
      <c r="C325" s="40">
        <v>630</v>
      </c>
      <c r="D325" s="21">
        <v>-70</v>
      </c>
      <c r="E325" s="21"/>
    </row>
    <row r="326" spans="1:5" ht="12" customHeight="1">
      <c r="A326" s="13"/>
      <c r="B326" s="4" t="s">
        <v>76</v>
      </c>
      <c r="C326" s="40">
        <v>918</v>
      </c>
      <c r="D326" s="21">
        <v>-54</v>
      </c>
      <c r="E326" s="21"/>
    </row>
    <row r="327" spans="1:5" ht="12" customHeight="1">
      <c r="A327" s="13"/>
      <c r="B327" s="4" t="s">
        <v>5</v>
      </c>
      <c r="C327" s="40">
        <v>920</v>
      </c>
      <c r="D327" s="21">
        <v>-54</v>
      </c>
      <c r="E327" s="21"/>
    </row>
    <row r="328" spans="1:5" ht="12" customHeight="1">
      <c r="A328" s="13"/>
      <c r="B328" s="4"/>
      <c r="C328" s="40">
        <v>2500</v>
      </c>
      <c r="D328" s="21">
        <v>-12</v>
      </c>
      <c r="E328" s="21"/>
    </row>
    <row r="329" spans="1:5" ht="12" customHeight="1">
      <c r="A329" s="13"/>
      <c r="B329" s="4"/>
      <c r="C329" s="40"/>
      <c r="D329" s="21"/>
      <c r="E329" s="21"/>
    </row>
    <row r="330" spans="1:5" ht="12" customHeight="1">
      <c r="A330" s="13"/>
      <c r="B330" s="4"/>
      <c r="C330" s="40"/>
      <c r="D330" s="21"/>
      <c r="E330" s="21"/>
    </row>
    <row r="331" spans="1:5" ht="12" customHeight="1">
      <c r="A331" s="26">
        <f>A323+1</f>
        <v>23</v>
      </c>
      <c r="B331" s="14" t="s">
        <v>22</v>
      </c>
      <c r="C331" s="14" t="s">
        <v>75</v>
      </c>
      <c r="D331" s="16" t="s">
        <v>95</v>
      </c>
      <c r="E331" s="16"/>
    </row>
    <row r="332" spans="1:5" ht="12" customHeight="1">
      <c r="A332" s="26"/>
      <c r="B332" s="141" t="s">
        <v>371</v>
      </c>
      <c r="C332" s="40">
        <v>0</v>
      </c>
      <c r="D332" s="21">
        <v>-166.7</v>
      </c>
      <c r="E332" s="21"/>
    </row>
    <row r="333" spans="1:5" ht="12" customHeight="1">
      <c r="A333" s="26"/>
      <c r="B333" s="4" t="s">
        <v>77</v>
      </c>
      <c r="C333" s="40">
        <v>429</v>
      </c>
      <c r="D333" s="21">
        <v>-152</v>
      </c>
      <c r="E333" s="21"/>
    </row>
    <row r="334" spans="1:5" ht="12" customHeight="1">
      <c r="A334" s="26"/>
      <c r="B334" s="4" t="s">
        <v>76</v>
      </c>
      <c r="C334" s="40">
        <v>1443</v>
      </c>
      <c r="D334" s="21">
        <v>-117</v>
      </c>
      <c r="E334" s="21"/>
    </row>
    <row r="335" spans="1:5" ht="12" customHeight="1">
      <c r="A335" s="26"/>
      <c r="B335" s="4" t="s">
        <v>5</v>
      </c>
      <c r="C335" s="40">
        <v>1650</v>
      </c>
      <c r="D335" s="21">
        <v>-114</v>
      </c>
      <c r="E335" s="21"/>
    </row>
    <row r="336" spans="1:5" ht="12" customHeight="1">
      <c r="A336" s="26"/>
      <c r="B336" s="4" t="s">
        <v>78</v>
      </c>
      <c r="C336" s="40">
        <v>2440</v>
      </c>
      <c r="D336" s="21">
        <v>-109</v>
      </c>
      <c r="E336" s="21"/>
    </row>
    <row r="337" spans="1:5" ht="12" customHeight="1">
      <c r="A337" s="26"/>
      <c r="B337" s="4"/>
      <c r="C337" s="40"/>
      <c r="D337" s="21"/>
      <c r="E337" s="21"/>
    </row>
    <row r="338" spans="1:5" ht="12" customHeight="1">
      <c r="A338" s="26"/>
      <c r="B338" s="4"/>
      <c r="C338" s="40"/>
      <c r="D338" s="21"/>
      <c r="E338" s="21"/>
    </row>
    <row r="339" spans="1:5" ht="12" customHeight="1">
      <c r="A339" s="13">
        <f>A331+1</f>
        <v>24</v>
      </c>
      <c r="B339" s="14" t="s">
        <v>23</v>
      </c>
      <c r="C339" s="14" t="s">
        <v>75</v>
      </c>
      <c r="D339" s="16" t="s">
        <v>95</v>
      </c>
      <c r="E339" s="16"/>
    </row>
    <row r="340" spans="1:5" ht="12" customHeight="1">
      <c r="A340" s="13"/>
      <c r="B340" s="30" t="s">
        <v>362</v>
      </c>
      <c r="C340" s="40">
        <v>0</v>
      </c>
      <c r="D340" s="21">
        <v>-43.3</v>
      </c>
      <c r="E340" s="21"/>
    </row>
    <row r="341" spans="1:5" ht="12" customHeight="1">
      <c r="A341" s="13"/>
      <c r="B341" s="4" t="s">
        <v>76</v>
      </c>
      <c r="C341" s="40">
        <v>317</v>
      </c>
      <c r="D341" s="21">
        <v>-34.4</v>
      </c>
      <c r="E341" s="21"/>
    </row>
    <row r="342" spans="1:5" ht="12" customHeight="1">
      <c r="A342" s="13"/>
      <c r="B342" s="4" t="s">
        <v>5</v>
      </c>
      <c r="C342" s="40">
        <v>326</v>
      </c>
      <c r="D342" s="21">
        <v>-34.2</v>
      </c>
      <c r="E342" s="21"/>
    </row>
    <row r="343" spans="1:5" ht="12" customHeight="1">
      <c r="A343" s="13"/>
      <c r="B343" s="4"/>
      <c r="C343" s="40">
        <v>2100</v>
      </c>
      <c r="D343" s="21">
        <v>-0.001</v>
      </c>
      <c r="E343" s="21"/>
    </row>
    <row r="344" spans="1:5" ht="12" customHeight="1">
      <c r="A344" s="13"/>
      <c r="B344" s="4"/>
      <c r="C344" s="40"/>
      <c r="D344" s="21"/>
      <c r="E344" s="21"/>
    </row>
    <row r="345" spans="1:5" ht="12" customHeight="1">
      <c r="A345" s="13"/>
      <c r="B345" s="4"/>
      <c r="C345" s="40"/>
      <c r="D345" s="21"/>
      <c r="E345" s="21"/>
    </row>
    <row r="346" spans="1:5" ht="12" customHeight="1">
      <c r="A346" s="13"/>
      <c r="B346" s="4"/>
      <c r="C346" s="40"/>
      <c r="D346" s="21"/>
      <c r="E346" s="21"/>
    </row>
    <row r="347" spans="1:5" ht="12" customHeight="1">
      <c r="A347" s="26">
        <f>A339+1</f>
        <v>25</v>
      </c>
      <c r="B347" s="14" t="s">
        <v>24</v>
      </c>
      <c r="C347" s="14" t="s">
        <v>75</v>
      </c>
      <c r="D347" s="16" t="s">
        <v>95</v>
      </c>
      <c r="E347" s="16"/>
    </row>
    <row r="348" spans="1:5" ht="12" customHeight="1">
      <c r="A348" s="26"/>
      <c r="B348" s="30" t="s">
        <v>410</v>
      </c>
      <c r="C348" s="40">
        <v>0</v>
      </c>
      <c r="D348" s="21">
        <v>-270</v>
      </c>
      <c r="E348" s="21"/>
    </row>
    <row r="349" spans="1:5" ht="12" customHeight="1">
      <c r="A349" s="26"/>
      <c r="B349" s="4" t="s">
        <v>77</v>
      </c>
      <c r="C349" s="40">
        <v>336</v>
      </c>
      <c r="D349" s="21">
        <v>-253</v>
      </c>
      <c r="E349" s="21"/>
    </row>
    <row r="350" spans="1:5" ht="12" customHeight="1">
      <c r="A350" s="26"/>
      <c r="B350" s="4" t="s">
        <v>76</v>
      </c>
      <c r="C350" s="40">
        <v>1031</v>
      </c>
      <c r="D350" s="21">
        <v>-214</v>
      </c>
      <c r="E350" s="21"/>
    </row>
    <row r="351" spans="1:5" ht="12" customHeight="1">
      <c r="A351" s="26"/>
      <c r="B351" s="4" t="s">
        <v>78</v>
      </c>
      <c r="C351" s="40">
        <v>1130</v>
      </c>
      <c r="D351" s="21">
        <v>-209</v>
      </c>
      <c r="E351" s="21"/>
    </row>
    <row r="352" spans="1:5" ht="12" customHeight="1">
      <c r="A352" s="26"/>
      <c r="B352" s="4" t="s">
        <v>5</v>
      </c>
      <c r="C352" s="40">
        <v>1775</v>
      </c>
      <c r="D352" s="21">
        <v>-166</v>
      </c>
      <c r="E352" s="21"/>
    </row>
    <row r="353" spans="1:5" ht="12" customHeight="1">
      <c r="A353" s="26"/>
      <c r="B353" s="4"/>
      <c r="C353" s="40">
        <v>2500</v>
      </c>
      <c r="D353" s="21">
        <v>-150</v>
      </c>
      <c r="E353" s="21"/>
    </row>
    <row r="354" spans="1:5" ht="12" customHeight="1">
      <c r="A354" s="26"/>
      <c r="B354" s="4"/>
      <c r="C354" s="40"/>
      <c r="D354" s="21"/>
      <c r="E354" s="21"/>
    </row>
    <row r="355" spans="1:5" ht="12" customHeight="1">
      <c r="A355" s="13">
        <f>A347+1</f>
        <v>26</v>
      </c>
      <c r="B355" s="14" t="s">
        <v>25</v>
      </c>
      <c r="C355" s="14" t="s">
        <v>75</v>
      </c>
      <c r="D355" s="16" t="s">
        <v>95</v>
      </c>
      <c r="E355" s="16"/>
    </row>
    <row r="356" spans="1:5" ht="12" customHeight="1">
      <c r="A356" s="13"/>
      <c r="B356" s="30" t="s">
        <v>413</v>
      </c>
      <c r="C356" s="40">
        <v>0</v>
      </c>
      <c r="D356" s="21">
        <v>-280.6</v>
      </c>
      <c r="E356" s="21"/>
    </row>
    <row r="357" spans="1:5" ht="12" customHeight="1">
      <c r="A357" s="13"/>
      <c r="B357" s="4" t="s">
        <v>77</v>
      </c>
      <c r="C357" s="40">
        <v>1153</v>
      </c>
      <c r="D357" s="21">
        <v>-238</v>
      </c>
      <c r="E357" s="21"/>
    </row>
    <row r="358" spans="1:5" ht="12" customHeight="1">
      <c r="A358" s="13"/>
      <c r="B358" s="4" t="s">
        <v>76</v>
      </c>
      <c r="C358" s="40">
        <v>1800</v>
      </c>
      <c r="D358" s="21">
        <v>-216</v>
      </c>
      <c r="E358" s="21"/>
    </row>
    <row r="359" spans="1:5" ht="12" customHeight="1">
      <c r="A359" s="13"/>
      <c r="B359" s="4"/>
      <c r="C359" s="40">
        <v>2500</v>
      </c>
      <c r="D359" s="21">
        <v>-197</v>
      </c>
      <c r="E359" s="21"/>
    </row>
    <row r="360" spans="1:5" ht="12" customHeight="1">
      <c r="A360" s="13"/>
      <c r="B360" s="4"/>
      <c r="C360" s="40"/>
      <c r="D360" s="21"/>
      <c r="E360" s="21"/>
    </row>
    <row r="361" spans="1:5" ht="12" customHeight="1">
      <c r="A361" s="13"/>
      <c r="B361" s="4"/>
      <c r="C361" s="40"/>
      <c r="D361" s="21"/>
      <c r="E361" s="21"/>
    </row>
    <row r="362" spans="1:5" ht="12" customHeight="1">
      <c r="A362" s="13"/>
      <c r="B362" s="4"/>
      <c r="C362" s="40"/>
      <c r="D362" s="21"/>
      <c r="E362" s="21"/>
    </row>
    <row r="363" spans="1:5" ht="12" customHeight="1">
      <c r="A363" s="26">
        <f>A355+1</f>
        <v>27</v>
      </c>
      <c r="B363" s="14" t="s">
        <v>26</v>
      </c>
      <c r="C363" s="14" t="s">
        <v>75</v>
      </c>
      <c r="D363" s="16" t="s">
        <v>95</v>
      </c>
      <c r="E363" s="16"/>
    </row>
    <row r="364" spans="1:5" ht="12" customHeight="1">
      <c r="A364" s="26"/>
      <c r="B364" s="30" t="s">
        <v>416</v>
      </c>
      <c r="C364" s="40">
        <v>0</v>
      </c>
      <c r="D364" s="21">
        <v>-290</v>
      </c>
      <c r="E364" s="21"/>
    </row>
    <row r="365" spans="1:5" ht="12" customHeight="1">
      <c r="A365" s="26"/>
      <c r="B365" s="4" t="s">
        <v>77</v>
      </c>
      <c r="C365" s="40">
        <v>453</v>
      </c>
      <c r="D365" s="21">
        <v>-271</v>
      </c>
      <c r="E365" s="21"/>
    </row>
    <row r="366" spans="1:5" ht="12" customHeight="1">
      <c r="A366" s="26"/>
      <c r="B366" s="4" t="s">
        <v>76</v>
      </c>
      <c r="C366" s="40">
        <v>1120</v>
      </c>
      <c r="D366" s="21">
        <v>-240</v>
      </c>
      <c r="E366" s="21"/>
    </row>
    <row r="367" spans="1:5" ht="12" customHeight="1">
      <c r="A367" s="26"/>
      <c r="B367" s="4" t="s">
        <v>5</v>
      </c>
      <c r="C367" s="40">
        <v>1597</v>
      </c>
      <c r="D367" s="21">
        <v>-216</v>
      </c>
      <c r="E367" s="21"/>
    </row>
    <row r="368" spans="1:5" ht="12" customHeight="1">
      <c r="A368" s="26"/>
      <c r="B368" s="4"/>
      <c r="C368" s="40">
        <v>1954</v>
      </c>
      <c r="D368" s="21">
        <v>-194</v>
      </c>
      <c r="E368" s="21"/>
    </row>
    <row r="369" spans="1:5" ht="12" customHeight="1">
      <c r="A369" s="26"/>
      <c r="B369" s="4"/>
      <c r="C369" s="40">
        <v>2500</v>
      </c>
      <c r="D369" s="21">
        <v>-179</v>
      </c>
      <c r="E369" s="21"/>
    </row>
    <row r="370" spans="1:5" ht="12" customHeight="1">
      <c r="A370" s="26"/>
      <c r="B370" s="4"/>
      <c r="C370" s="40"/>
      <c r="D370" s="21"/>
      <c r="E370" s="21"/>
    </row>
    <row r="371" spans="1:5" ht="12" customHeight="1">
      <c r="A371" s="13">
        <f>A363+1</f>
        <v>28</v>
      </c>
      <c r="B371" s="14" t="s">
        <v>27</v>
      </c>
      <c r="C371" s="14" t="s">
        <v>75</v>
      </c>
      <c r="D371" s="16" t="s">
        <v>95</v>
      </c>
      <c r="E371" s="16"/>
    </row>
    <row r="372" spans="1:5" ht="12" customHeight="1">
      <c r="A372" s="13"/>
      <c r="B372" s="30" t="s">
        <v>409</v>
      </c>
      <c r="C372" s="40">
        <v>0</v>
      </c>
      <c r="D372" s="21">
        <v>-263</v>
      </c>
      <c r="E372" s="21"/>
    </row>
    <row r="373" spans="1:5" ht="12" customHeight="1">
      <c r="A373" s="13"/>
      <c r="B373" s="4" t="s">
        <v>77</v>
      </c>
      <c r="C373" s="40">
        <v>923</v>
      </c>
      <c r="D373" s="21">
        <v>-224</v>
      </c>
      <c r="E373" s="21"/>
    </row>
    <row r="374" spans="1:5" ht="12" customHeight="1">
      <c r="A374" s="13"/>
      <c r="B374" s="4" t="s">
        <v>78</v>
      </c>
      <c r="C374" s="40">
        <v>1393</v>
      </c>
      <c r="D374" s="21">
        <v>-207</v>
      </c>
      <c r="E374" s="21"/>
    </row>
    <row r="375" spans="1:5" ht="12" customHeight="1">
      <c r="A375" s="13"/>
      <c r="B375" s="4" t="s">
        <v>5</v>
      </c>
      <c r="C375" s="40">
        <v>1536</v>
      </c>
      <c r="D375" s="21">
        <v>-197</v>
      </c>
      <c r="E375" s="21"/>
    </row>
    <row r="376" spans="1:5" ht="12" customHeight="1">
      <c r="A376" s="13"/>
      <c r="B376" s="4"/>
      <c r="C376" s="40">
        <v>2500</v>
      </c>
      <c r="D376" s="21">
        <v>-144</v>
      </c>
      <c r="E376" s="21"/>
    </row>
    <row r="377" spans="1:5" ht="12" customHeight="1">
      <c r="A377" s="13"/>
      <c r="B377" s="4"/>
      <c r="C377" s="40"/>
      <c r="D377" s="21"/>
      <c r="E377" s="21"/>
    </row>
    <row r="378" spans="1:5" ht="12" customHeight="1">
      <c r="A378" s="13"/>
      <c r="B378" s="4"/>
      <c r="C378" s="40"/>
      <c r="D378" s="21"/>
      <c r="E378" s="21"/>
    </row>
    <row r="379" spans="1:5" ht="12" customHeight="1">
      <c r="A379" s="26">
        <f>A371+1</f>
        <v>29</v>
      </c>
      <c r="B379" s="14" t="s">
        <v>28</v>
      </c>
      <c r="C379" s="14" t="s">
        <v>75</v>
      </c>
      <c r="D379" s="16" t="s">
        <v>95</v>
      </c>
      <c r="E379" s="16"/>
    </row>
    <row r="380" spans="1:5" ht="12" customHeight="1">
      <c r="A380" s="26"/>
      <c r="B380" s="30" t="s">
        <v>381</v>
      </c>
      <c r="C380" s="40">
        <v>0</v>
      </c>
      <c r="D380" s="21">
        <v>-189.5</v>
      </c>
      <c r="E380" s="21"/>
    </row>
    <row r="381" spans="1:5" ht="12" customHeight="1">
      <c r="A381" s="26"/>
      <c r="B381" s="4" t="s">
        <v>76</v>
      </c>
      <c r="C381" s="40">
        <v>1129</v>
      </c>
      <c r="D381" s="21">
        <v>-152.8</v>
      </c>
      <c r="E381" s="21"/>
    </row>
    <row r="382" spans="1:5" ht="12" customHeight="1">
      <c r="A382" s="26"/>
      <c r="B382" s="4" t="s">
        <v>77</v>
      </c>
      <c r="C382" s="40">
        <v>1517</v>
      </c>
      <c r="D382" s="21">
        <v>-143.2</v>
      </c>
      <c r="E382" s="21"/>
    </row>
    <row r="383" spans="1:5" ht="12" customHeight="1">
      <c r="A383" s="26"/>
      <c r="B383" s="24"/>
      <c r="C383" s="40"/>
      <c r="D383" s="21"/>
      <c r="E383" s="21"/>
    </row>
    <row r="384" spans="1:5" ht="12" customHeight="1">
      <c r="A384" s="26"/>
      <c r="B384" s="24"/>
      <c r="C384" s="40"/>
      <c r="D384" s="21"/>
      <c r="E384" s="21"/>
    </row>
    <row r="385" spans="1:5" ht="12" customHeight="1">
      <c r="A385" s="26"/>
      <c r="B385" s="4"/>
      <c r="C385" s="40"/>
      <c r="D385" s="21"/>
      <c r="E385" s="21"/>
    </row>
    <row r="386" spans="1:5" ht="12" customHeight="1">
      <c r="A386" s="26"/>
      <c r="B386" s="4"/>
      <c r="C386" s="40"/>
      <c r="D386" s="21"/>
      <c r="E386" s="21"/>
    </row>
    <row r="387" spans="1:5" ht="12" customHeight="1">
      <c r="A387" s="13">
        <f>A379+1</f>
        <v>30</v>
      </c>
      <c r="B387" s="14" t="s">
        <v>29</v>
      </c>
      <c r="C387" s="14" t="s">
        <v>75</v>
      </c>
      <c r="D387" s="16" t="s">
        <v>95</v>
      </c>
      <c r="E387" s="16"/>
    </row>
    <row r="388" spans="1:5" ht="12" customHeight="1">
      <c r="A388" s="13"/>
      <c r="B388" s="30" t="s">
        <v>392</v>
      </c>
      <c r="C388" s="40">
        <v>0</v>
      </c>
      <c r="D388" s="21">
        <v>-134.9</v>
      </c>
      <c r="E388" s="21"/>
    </row>
    <row r="389" spans="1:5" ht="12" customHeight="1">
      <c r="A389" s="13"/>
      <c r="B389" s="4" t="s">
        <v>5</v>
      </c>
      <c r="C389" s="40">
        <v>309</v>
      </c>
      <c r="D389" s="21">
        <v>-128</v>
      </c>
      <c r="E389" s="21"/>
    </row>
    <row r="390" spans="1:5" ht="12" customHeight="1">
      <c r="A390" s="13"/>
      <c r="B390" s="4"/>
      <c r="C390" s="40">
        <v>2500</v>
      </c>
      <c r="D390" s="21">
        <v>-85</v>
      </c>
      <c r="E390" s="21"/>
    </row>
    <row r="391" spans="1:5" ht="12" customHeight="1">
      <c r="A391" s="13"/>
      <c r="B391" s="24"/>
      <c r="C391" s="40"/>
      <c r="D391" s="21"/>
      <c r="E391" s="21"/>
    </row>
    <row r="392" spans="1:5" ht="12" customHeight="1">
      <c r="A392" s="13"/>
      <c r="B392" s="24"/>
      <c r="C392" s="40"/>
      <c r="D392" s="21"/>
      <c r="E392" s="21"/>
    </row>
    <row r="393" spans="1:5" ht="12" customHeight="1">
      <c r="A393" s="13"/>
      <c r="B393" s="4"/>
      <c r="C393" s="40"/>
      <c r="D393" s="21"/>
      <c r="E393" s="21"/>
    </row>
    <row r="394" spans="1:5" ht="12" customHeight="1">
      <c r="A394" s="13"/>
      <c r="B394" s="4"/>
      <c r="C394" s="40"/>
      <c r="D394" s="21"/>
      <c r="E394" s="21"/>
    </row>
    <row r="395" spans="1:5" ht="12" customHeight="1">
      <c r="A395" s="26">
        <f>A387+1</f>
        <v>31</v>
      </c>
      <c r="B395" s="14" t="s">
        <v>31</v>
      </c>
      <c r="C395" s="14" t="s">
        <v>75</v>
      </c>
      <c r="D395" s="16" t="s">
        <v>95</v>
      </c>
      <c r="E395" s="16"/>
    </row>
    <row r="396" spans="1:5" ht="12" customHeight="1">
      <c r="A396" s="26"/>
      <c r="B396" s="30" t="s">
        <v>406</v>
      </c>
      <c r="C396" s="40">
        <v>0</v>
      </c>
      <c r="D396" s="21">
        <v>-274</v>
      </c>
      <c r="E396" s="21"/>
    </row>
    <row r="397" spans="1:5" ht="12" customHeight="1">
      <c r="A397" s="26"/>
      <c r="B397" s="4" t="s">
        <v>77</v>
      </c>
      <c r="C397" s="40">
        <v>371</v>
      </c>
      <c r="D397" s="21">
        <v>-255</v>
      </c>
      <c r="E397" s="21"/>
    </row>
    <row r="398" spans="1:5" ht="12" customHeight="1">
      <c r="A398" s="26"/>
      <c r="B398" s="4" t="s">
        <v>76</v>
      </c>
      <c r="C398" s="40">
        <v>1187</v>
      </c>
      <c r="D398" s="21">
        <v>-214</v>
      </c>
      <c r="E398" s="21"/>
    </row>
    <row r="399" spans="1:5" ht="12" customHeight="1">
      <c r="A399" s="26"/>
      <c r="B399" s="4" t="s">
        <v>78</v>
      </c>
      <c r="C399" s="40">
        <v>1268</v>
      </c>
      <c r="D399" s="21">
        <v>-209</v>
      </c>
      <c r="E399" s="21"/>
    </row>
    <row r="400" spans="1:5" ht="12" customHeight="1">
      <c r="A400" s="26"/>
      <c r="B400" s="4" t="s">
        <v>5</v>
      </c>
      <c r="C400" s="40">
        <v>1977</v>
      </c>
      <c r="D400" s="21">
        <v>-156</v>
      </c>
      <c r="E400" s="21"/>
    </row>
    <row r="401" spans="1:5" ht="12" customHeight="1">
      <c r="A401" s="26"/>
      <c r="B401" s="4"/>
      <c r="C401" s="40">
        <v>2500</v>
      </c>
      <c r="D401" s="21">
        <v>-150</v>
      </c>
      <c r="E401" s="21"/>
    </row>
    <row r="402" spans="1:5" ht="12" customHeight="1">
      <c r="A402" s="26"/>
      <c r="B402" s="4"/>
      <c r="C402" s="40"/>
      <c r="D402" s="21"/>
      <c r="E402" s="21"/>
    </row>
    <row r="403" spans="1:5" ht="12" customHeight="1">
      <c r="A403" s="13">
        <f>A395+1</f>
        <v>32</v>
      </c>
      <c r="B403" s="14" t="s">
        <v>32</v>
      </c>
      <c r="C403" s="14" t="s">
        <v>75</v>
      </c>
      <c r="D403" s="16" t="s">
        <v>95</v>
      </c>
      <c r="E403" s="16"/>
    </row>
    <row r="404" spans="1:5" ht="12" customHeight="1">
      <c r="A404" s="13"/>
      <c r="B404" s="30" t="s">
        <v>407</v>
      </c>
      <c r="C404" s="40">
        <v>0</v>
      </c>
      <c r="D404" s="21">
        <v>-173.7</v>
      </c>
      <c r="E404" s="21"/>
    </row>
    <row r="405" spans="1:5" ht="12" customHeight="1">
      <c r="A405" s="13"/>
      <c r="B405" s="4" t="s">
        <v>77</v>
      </c>
      <c r="C405" s="40">
        <v>351</v>
      </c>
      <c r="D405" s="21">
        <v>-160.1</v>
      </c>
      <c r="E405" s="21"/>
    </row>
    <row r="406" spans="1:5" ht="12" customHeight="1">
      <c r="A406" s="13"/>
      <c r="B406" s="4" t="s">
        <v>5</v>
      </c>
      <c r="C406" s="40">
        <v>506</v>
      </c>
      <c r="D406" s="21">
        <v>-156.4</v>
      </c>
      <c r="E406" s="21"/>
    </row>
    <row r="407" spans="1:5" ht="12" customHeight="1">
      <c r="A407" s="13"/>
      <c r="B407" s="4"/>
      <c r="C407" s="40">
        <v>2500</v>
      </c>
      <c r="D407" s="21">
        <v>-113.7</v>
      </c>
      <c r="E407" s="21"/>
    </row>
    <row r="408" spans="1:5" ht="12" customHeight="1">
      <c r="A408" s="13"/>
      <c r="B408" s="4"/>
      <c r="C408" s="40"/>
      <c r="D408" s="21"/>
      <c r="E408" s="21"/>
    </row>
    <row r="409" spans="1:5" ht="12" customHeight="1">
      <c r="A409" s="13"/>
      <c r="B409" s="4"/>
      <c r="C409" s="40"/>
      <c r="D409" s="21"/>
      <c r="E409" s="21"/>
    </row>
    <row r="410" spans="1:5" ht="12" customHeight="1">
      <c r="A410" s="13"/>
      <c r="B410" s="4"/>
      <c r="C410" s="40"/>
      <c r="D410" s="21"/>
      <c r="E410" s="21"/>
    </row>
    <row r="411" spans="1:5" ht="12" customHeight="1">
      <c r="A411" s="26">
        <f>A403+1</f>
        <v>33</v>
      </c>
      <c r="B411" s="14" t="s">
        <v>33</v>
      </c>
      <c r="C411" s="14" t="s">
        <v>75</v>
      </c>
      <c r="D411" s="16" t="s">
        <v>95</v>
      </c>
      <c r="E411" s="16"/>
    </row>
    <row r="412" spans="1:5" ht="12" customHeight="1">
      <c r="A412" s="26"/>
      <c r="B412" s="30" t="s">
        <v>388</v>
      </c>
      <c r="C412" s="40">
        <v>0</v>
      </c>
      <c r="D412" s="21">
        <v>-156.5</v>
      </c>
      <c r="E412" s="21"/>
    </row>
    <row r="413" spans="1:5" ht="12" customHeight="1">
      <c r="A413" s="26"/>
      <c r="B413" s="4" t="s">
        <v>76</v>
      </c>
      <c r="C413" s="40">
        <v>1200</v>
      </c>
      <c r="D413" s="21">
        <v>-113.6</v>
      </c>
      <c r="E413" s="21"/>
    </row>
    <row r="414" spans="1:5" ht="12" customHeight="1">
      <c r="A414" s="26"/>
      <c r="B414" s="4"/>
      <c r="C414" s="40"/>
      <c r="D414" s="21"/>
      <c r="E414" s="21"/>
    </row>
    <row r="415" spans="1:5" ht="12" customHeight="1">
      <c r="A415" s="26"/>
      <c r="B415" s="4"/>
      <c r="C415" s="40"/>
      <c r="D415" s="21"/>
      <c r="E415" s="21"/>
    </row>
    <row r="416" spans="1:5" ht="12" customHeight="1">
      <c r="A416" s="26"/>
      <c r="B416" s="4"/>
      <c r="C416" s="40"/>
      <c r="D416" s="21"/>
      <c r="E416" s="21"/>
    </row>
    <row r="417" spans="1:5" ht="12" customHeight="1">
      <c r="A417" s="26"/>
      <c r="B417" s="4"/>
      <c r="C417" s="40"/>
      <c r="D417" s="21"/>
      <c r="E417" s="21"/>
    </row>
    <row r="418" spans="1:5" ht="12" customHeight="1">
      <c r="A418" s="26"/>
      <c r="B418" s="4"/>
      <c r="C418" s="40"/>
      <c r="D418" s="21"/>
      <c r="E418" s="21"/>
    </row>
    <row r="419" spans="1:5" ht="12" customHeight="1">
      <c r="A419" s="13">
        <f>A411+1</f>
        <v>34</v>
      </c>
      <c r="B419" s="14" t="s">
        <v>35</v>
      </c>
      <c r="C419" s="14" t="s">
        <v>75</v>
      </c>
      <c r="D419" s="16" t="s">
        <v>95</v>
      </c>
      <c r="E419" s="16"/>
    </row>
    <row r="420" spans="1:5" ht="12" customHeight="1">
      <c r="A420" s="13"/>
      <c r="B420" s="30" t="s">
        <v>373</v>
      </c>
      <c r="C420" s="40">
        <v>0</v>
      </c>
      <c r="D420" s="21">
        <v>-113.4</v>
      </c>
      <c r="E420" s="21"/>
    </row>
    <row r="421" spans="1:5" ht="12" customHeight="1">
      <c r="A421" s="13"/>
      <c r="B421" s="4" t="s">
        <v>77</v>
      </c>
      <c r="C421" s="40">
        <v>317</v>
      </c>
      <c r="D421" s="21">
        <v>-109.3</v>
      </c>
      <c r="E421" s="21"/>
    </row>
    <row r="422" spans="1:5" ht="12" customHeight="1">
      <c r="A422" s="13"/>
      <c r="B422" s="4" t="s">
        <v>76</v>
      </c>
      <c r="C422" s="40">
        <v>553</v>
      </c>
      <c r="D422" s="21">
        <v>-106.1</v>
      </c>
      <c r="E422" s="21"/>
    </row>
    <row r="423" spans="1:5" ht="12" customHeight="1">
      <c r="A423" s="13"/>
      <c r="B423" s="4"/>
      <c r="C423" s="40"/>
      <c r="D423" s="21"/>
      <c r="E423" s="21"/>
    </row>
    <row r="424" spans="1:5" ht="12" customHeight="1">
      <c r="A424" s="13"/>
      <c r="B424" s="4"/>
      <c r="C424" s="40"/>
      <c r="D424" s="21"/>
      <c r="E424" s="21"/>
    </row>
    <row r="425" spans="1:5" ht="12" customHeight="1">
      <c r="A425" s="13"/>
      <c r="B425" s="4"/>
      <c r="C425" s="40"/>
      <c r="D425" s="21"/>
      <c r="E425" s="21"/>
    </row>
    <row r="426" spans="1:5" ht="12" customHeight="1">
      <c r="A426" s="13"/>
      <c r="B426" s="4"/>
      <c r="C426" s="40"/>
      <c r="D426" s="21"/>
      <c r="E426" s="21"/>
    </row>
    <row r="427" spans="1:5" ht="12" customHeight="1">
      <c r="A427" s="26">
        <f>A419+1</f>
        <v>35</v>
      </c>
      <c r="B427" s="14" t="s">
        <v>36</v>
      </c>
      <c r="C427" s="14" t="s">
        <v>75</v>
      </c>
      <c r="D427" s="16" t="s">
        <v>95</v>
      </c>
      <c r="E427" s="16"/>
    </row>
    <row r="428" spans="1:5" ht="12" customHeight="1">
      <c r="A428" s="26"/>
      <c r="B428" s="30" t="s">
        <v>380</v>
      </c>
      <c r="C428" s="40">
        <v>0</v>
      </c>
      <c r="D428" s="21">
        <v>-158</v>
      </c>
      <c r="E428" s="21"/>
    </row>
    <row r="429" spans="1:5" ht="12" customHeight="1">
      <c r="A429" s="26"/>
      <c r="B429" s="4" t="s">
        <v>77</v>
      </c>
      <c r="C429" s="40">
        <v>601</v>
      </c>
      <c r="D429" s="21">
        <v>-137.8</v>
      </c>
      <c r="E429" s="21"/>
    </row>
    <row r="430" spans="1:5" ht="12" customHeight="1">
      <c r="A430" s="26"/>
      <c r="B430" s="4" t="s">
        <v>76</v>
      </c>
      <c r="C430" s="40">
        <v>1097</v>
      </c>
      <c r="D430" s="21">
        <v>-121.2</v>
      </c>
      <c r="E430" s="21"/>
    </row>
    <row r="431" spans="1:5" ht="12" customHeight="1">
      <c r="A431" s="26"/>
      <c r="B431" s="4"/>
      <c r="C431" s="40"/>
      <c r="D431" s="21"/>
      <c r="E431" s="21"/>
    </row>
    <row r="432" spans="1:5" ht="12" customHeight="1">
      <c r="A432" s="26"/>
      <c r="B432" s="4"/>
      <c r="C432" s="40"/>
      <c r="D432" s="21"/>
      <c r="E432" s="21"/>
    </row>
    <row r="433" spans="1:5" ht="12" customHeight="1">
      <c r="A433" s="26"/>
      <c r="B433" s="4"/>
      <c r="C433" s="40"/>
      <c r="D433" s="21"/>
      <c r="E433" s="21"/>
    </row>
    <row r="434" spans="1:5" ht="12" customHeight="1">
      <c r="A434" s="26"/>
      <c r="B434" s="4"/>
      <c r="C434" s="40"/>
      <c r="D434" s="21"/>
      <c r="E434" s="21"/>
    </row>
    <row r="435" spans="1:5" ht="12" customHeight="1">
      <c r="A435" s="13">
        <f>A427+1</f>
        <v>36</v>
      </c>
      <c r="B435" s="14" t="s">
        <v>39</v>
      </c>
      <c r="C435" s="14" t="s">
        <v>75</v>
      </c>
      <c r="D435" s="16" t="s">
        <v>95</v>
      </c>
      <c r="E435" s="16"/>
    </row>
    <row r="436" spans="1:5" ht="12" customHeight="1">
      <c r="A436" s="13"/>
      <c r="B436" s="30" t="s">
        <v>365</v>
      </c>
      <c r="C436" s="40">
        <v>0</v>
      </c>
      <c r="D436" s="21">
        <v>-94.3</v>
      </c>
      <c r="E436" s="21"/>
    </row>
    <row r="437" spans="1:5" ht="12" customHeight="1">
      <c r="A437" s="13"/>
      <c r="B437" s="4" t="s">
        <v>76</v>
      </c>
      <c r="C437" s="40">
        <v>875</v>
      </c>
      <c r="D437" s="21">
        <v>-65.4</v>
      </c>
      <c r="E437" s="21"/>
    </row>
    <row r="438" spans="1:5" ht="12" customHeight="1">
      <c r="A438" s="13"/>
      <c r="B438" s="4" t="s">
        <v>5</v>
      </c>
      <c r="C438" s="40">
        <v>1000</v>
      </c>
      <c r="D438" s="21">
        <v>-62.3</v>
      </c>
      <c r="E438" s="21"/>
    </row>
    <row r="439" spans="1:5" ht="12" customHeight="1">
      <c r="A439" s="13"/>
      <c r="B439" s="4" t="s">
        <v>77</v>
      </c>
      <c r="C439" s="40">
        <v>2043</v>
      </c>
      <c r="D439" s="21">
        <v>-47.3</v>
      </c>
      <c r="E439" s="21"/>
    </row>
    <row r="440" spans="1:5" ht="12" customHeight="1">
      <c r="A440" s="13"/>
      <c r="B440" s="4"/>
      <c r="C440" s="40"/>
      <c r="D440" s="21"/>
      <c r="E440" s="21"/>
    </row>
    <row r="441" spans="1:5" ht="12" customHeight="1">
      <c r="A441" s="13"/>
      <c r="B441" s="4"/>
      <c r="C441" s="40"/>
      <c r="D441" s="21"/>
      <c r="E441" s="21"/>
    </row>
    <row r="442" spans="1:5" ht="12" customHeight="1">
      <c r="A442" s="13"/>
      <c r="B442" s="4"/>
      <c r="C442" s="40"/>
      <c r="D442" s="21"/>
      <c r="E442" s="21"/>
    </row>
    <row r="443" spans="1:5" ht="12" customHeight="1">
      <c r="A443" s="26">
        <f>A435+1</f>
        <v>37</v>
      </c>
      <c r="B443" s="14" t="s">
        <v>42</v>
      </c>
      <c r="C443" s="14" t="s">
        <v>75</v>
      </c>
      <c r="D443" s="16" t="s">
        <v>95</v>
      </c>
      <c r="E443" s="16"/>
    </row>
    <row r="444" spans="1:5" ht="12" customHeight="1">
      <c r="A444" s="26"/>
      <c r="B444" s="30" t="s">
        <v>377</v>
      </c>
      <c r="C444" s="40">
        <v>0</v>
      </c>
      <c r="D444" s="21">
        <v>-90.3</v>
      </c>
      <c r="E444" s="21"/>
    </row>
    <row r="445" spans="1:5" ht="12" customHeight="1">
      <c r="A445" s="26"/>
      <c r="B445" s="4" t="s">
        <v>76</v>
      </c>
      <c r="C445" s="40">
        <v>292</v>
      </c>
      <c r="D445" s="21">
        <v>-83.4</v>
      </c>
      <c r="E445" s="21"/>
    </row>
    <row r="446" spans="1:5" ht="12" customHeight="1">
      <c r="A446" s="26"/>
      <c r="B446" s="4" t="s">
        <v>5</v>
      </c>
      <c r="C446" s="40">
        <v>307</v>
      </c>
      <c r="D446" s="21">
        <v>-83.1</v>
      </c>
      <c r="E446" s="21"/>
    </row>
    <row r="447" spans="1:5" ht="12" customHeight="1">
      <c r="A447" s="26"/>
      <c r="B447" s="4"/>
      <c r="C447" s="40">
        <v>500</v>
      </c>
      <c r="D447" s="21">
        <v>-0.001</v>
      </c>
      <c r="E447" s="21"/>
    </row>
    <row r="448" spans="1:5" ht="12" customHeight="1">
      <c r="A448" s="26"/>
      <c r="B448" s="4"/>
      <c r="C448" s="40"/>
      <c r="D448" s="21"/>
      <c r="E448" s="21"/>
    </row>
    <row r="449" spans="1:5" ht="12" customHeight="1">
      <c r="A449" s="26"/>
      <c r="B449" s="4"/>
      <c r="C449" s="40"/>
      <c r="D449" s="21"/>
      <c r="E449" s="21"/>
    </row>
    <row r="450" spans="1:5" ht="12" customHeight="1">
      <c r="A450" s="26"/>
      <c r="C450" s="19"/>
      <c r="D450" s="25"/>
      <c r="E450" s="25"/>
    </row>
    <row r="451" spans="1:5" ht="12" customHeight="1">
      <c r="A451" s="13">
        <f>A443+1</f>
        <v>38</v>
      </c>
      <c r="B451" s="14" t="s">
        <v>45</v>
      </c>
      <c r="C451" s="14" t="s">
        <v>75</v>
      </c>
      <c r="D451" s="16" t="s">
        <v>95</v>
      </c>
      <c r="E451" s="16"/>
    </row>
    <row r="452" spans="1:5" ht="12" customHeight="1">
      <c r="A452" s="13"/>
      <c r="B452" s="30" t="s">
        <v>364</v>
      </c>
      <c r="C452" s="40">
        <v>0</v>
      </c>
      <c r="D452" s="21">
        <v>-86.7</v>
      </c>
      <c r="E452" s="21"/>
    </row>
    <row r="453" spans="1:5" ht="12" customHeight="1">
      <c r="A453" s="13"/>
      <c r="B453" s="4"/>
      <c r="C453" s="40">
        <v>2000</v>
      </c>
      <c r="D453" s="21">
        <v>-20.1</v>
      </c>
      <c r="E453" s="21"/>
    </row>
    <row r="454" spans="1:5" ht="12" customHeight="1">
      <c r="A454" s="13"/>
      <c r="B454" s="4"/>
      <c r="C454" s="40"/>
      <c r="D454" s="21"/>
      <c r="E454" s="21"/>
    </row>
    <row r="455" spans="1:5" ht="12" customHeight="1">
      <c r="A455" s="13"/>
      <c r="B455" s="4"/>
      <c r="C455" s="40"/>
      <c r="D455" s="21"/>
      <c r="E455" s="21"/>
    </row>
    <row r="456" spans="1:5" ht="12" customHeight="1">
      <c r="A456" s="13"/>
      <c r="B456" s="4"/>
      <c r="C456" s="40"/>
      <c r="D456" s="21"/>
      <c r="E456" s="21"/>
    </row>
    <row r="457" spans="1:5" ht="12" customHeight="1">
      <c r="A457" s="13"/>
      <c r="B457" s="4"/>
      <c r="C457" s="40"/>
      <c r="D457" s="21"/>
      <c r="E457" s="21"/>
    </row>
    <row r="458" spans="1:5" ht="12" customHeight="1">
      <c r="A458" s="13"/>
      <c r="B458" s="4"/>
      <c r="C458" s="40"/>
      <c r="D458" s="21"/>
      <c r="E458" s="21"/>
    </row>
    <row r="459" spans="1:5" ht="12" customHeight="1">
      <c r="A459" s="26">
        <f>A451+1</f>
        <v>39</v>
      </c>
      <c r="B459" s="14" t="s">
        <v>46</v>
      </c>
      <c r="C459" s="14" t="s">
        <v>75</v>
      </c>
      <c r="D459" s="16" t="s">
        <v>95</v>
      </c>
      <c r="E459" s="16"/>
    </row>
    <row r="460" spans="1:5" ht="12" customHeight="1">
      <c r="A460" s="26"/>
      <c r="B460" s="30" t="s">
        <v>387</v>
      </c>
      <c r="C460" s="40">
        <v>0</v>
      </c>
      <c r="D460" s="21">
        <v>-122</v>
      </c>
      <c r="E460" s="21"/>
    </row>
    <row r="461" spans="1:5" ht="12" customHeight="1">
      <c r="A461" s="26"/>
      <c r="B461" s="4" t="s">
        <v>5</v>
      </c>
      <c r="C461" s="40">
        <v>423</v>
      </c>
      <c r="D461" s="21">
        <v>-112</v>
      </c>
      <c r="E461" s="21"/>
    </row>
    <row r="462" spans="1:5" ht="12" customHeight="1">
      <c r="A462" s="26"/>
      <c r="B462" s="4" t="s">
        <v>77</v>
      </c>
      <c r="C462" s="40">
        <v>903</v>
      </c>
      <c r="D462" s="21">
        <v>-104</v>
      </c>
      <c r="E462" s="21"/>
    </row>
    <row r="463" spans="1:5" ht="12" customHeight="1">
      <c r="A463" s="26"/>
      <c r="B463" s="4" t="s">
        <v>78</v>
      </c>
      <c r="C463" s="40">
        <v>1713</v>
      </c>
      <c r="D463" s="21">
        <v>-93</v>
      </c>
      <c r="E463" s="21"/>
    </row>
    <row r="464" spans="1:5" ht="12" customHeight="1">
      <c r="A464" s="26"/>
      <c r="B464" s="4"/>
      <c r="C464" s="40">
        <v>2500</v>
      </c>
      <c r="D464" s="21">
        <v>-74</v>
      </c>
      <c r="E464" s="21"/>
    </row>
    <row r="465" spans="1:5" ht="12" customHeight="1">
      <c r="A465" s="26"/>
      <c r="B465" s="4"/>
      <c r="C465" s="40"/>
      <c r="D465" s="21"/>
      <c r="E465" s="21"/>
    </row>
    <row r="466" spans="1:5" ht="12" customHeight="1">
      <c r="A466" s="26"/>
      <c r="B466" s="4"/>
      <c r="C466" s="40"/>
      <c r="D466" s="21"/>
      <c r="E466" s="21"/>
    </row>
    <row r="467" spans="1:5" ht="12" customHeight="1">
      <c r="A467" s="13">
        <f>A459+1</f>
        <v>40</v>
      </c>
      <c r="B467" s="14" t="s">
        <v>47</v>
      </c>
      <c r="C467" s="14" t="s">
        <v>75</v>
      </c>
      <c r="D467" s="16" t="s">
        <v>95</v>
      </c>
      <c r="E467" s="16"/>
    </row>
    <row r="468" spans="1:5" ht="12" customHeight="1">
      <c r="A468" s="13"/>
      <c r="B468" s="30" t="s">
        <v>405</v>
      </c>
      <c r="C468" s="40">
        <v>0</v>
      </c>
      <c r="D468" s="21">
        <v>-244.6</v>
      </c>
      <c r="E468" s="21"/>
    </row>
    <row r="469" spans="1:5" ht="12" customHeight="1">
      <c r="A469" s="13"/>
      <c r="B469" s="4" t="s">
        <v>76</v>
      </c>
      <c r="C469" s="40">
        <v>1500</v>
      </c>
      <c r="D469" s="21">
        <v>-190</v>
      </c>
      <c r="E469" s="21"/>
    </row>
    <row r="470" spans="1:5" ht="12" customHeight="1">
      <c r="A470" s="13"/>
      <c r="B470" s="4" t="s">
        <v>5</v>
      </c>
      <c r="C470" s="40">
        <v>1800</v>
      </c>
      <c r="D470" s="21">
        <v>-183</v>
      </c>
      <c r="E470" s="21"/>
    </row>
    <row r="471" spans="1:5" ht="12" customHeight="1">
      <c r="A471" s="13"/>
      <c r="B471" s="4" t="s">
        <v>77</v>
      </c>
      <c r="C471" s="40">
        <v>1811</v>
      </c>
      <c r="D471" s="21">
        <v>-183</v>
      </c>
      <c r="E471" s="21"/>
    </row>
    <row r="472" spans="1:5" ht="12" customHeight="1">
      <c r="A472" s="13"/>
      <c r="C472" s="40">
        <v>2500</v>
      </c>
      <c r="D472" s="21">
        <v>-179</v>
      </c>
      <c r="E472" s="21"/>
    </row>
    <row r="473" spans="1:5" ht="12" customHeight="1">
      <c r="A473" s="13"/>
      <c r="B473" s="4"/>
      <c r="C473" s="40"/>
      <c r="D473" s="21"/>
      <c r="E473" s="21"/>
    </row>
    <row r="474" spans="1:5" ht="12" customHeight="1">
      <c r="A474" s="13"/>
      <c r="B474" s="4"/>
      <c r="C474" s="40"/>
      <c r="D474" s="21"/>
      <c r="E474" s="21"/>
    </row>
    <row r="475" spans="1:5" ht="12" customHeight="1">
      <c r="A475" s="26">
        <f>A467+1</f>
        <v>41</v>
      </c>
      <c r="B475" s="14" t="s">
        <v>48</v>
      </c>
      <c r="C475" s="14" t="s">
        <v>75</v>
      </c>
      <c r="D475" s="16" t="s">
        <v>95</v>
      </c>
      <c r="E475" s="16"/>
    </row>
    <row r="476" spans="1:5" ht="12" customHeight="1">
      <c r="A476" s="26"/>
      <c r="B476" s="30" t="s">
        <v>363</v>
      </c>
      <c r="C476" s="40">
        <v>0</v>
      </c>
      <c r="D476" s="21">
        <v>-82</v>
      </c>
      <c r="E476" s="21"/>
    </row>
    <row r="477" spans="1:5" ht="12" customHeight="1">
      <c r="A477" s="26"/>
      <c r="B477" s="4" t="s">
        <v>77</v>
      </c>
      <c r="C477" s="40">
        <v>491</v>
      </c>
      <c r="D477" s="21">
        <v>-70</v>
      </c>
      <c r="E477" s="21"/>
    </row>
    <row r="478" spans="1:5" ht="12" customHeight="1">
      <c r="A478" s="26"/>
      <c r="B478" s="4" t="s">
        <v>78</v>
      </c>
      <c r="C478" s="40">
        <v>1000</v>
      </c>
      <c r="D478" s="21">
        <v>-54</v>
      </c>
      <c r="E478" s="21"/>
    </row>
    <row r="479" spans="1:5" ht="12" customHeight="1">
      <c r="A479" s="26"/>
      <c r="B479" s="4"/>
      <c r="C479" s="40">
        <v>2000</v>
      </c>
      <c r="D479" s="21">
        <v>-23</v>
      </c>
      <c r="E479" s="21"/>
    </row>
    <row r="480" spans="1:5" ht="12" customHeight="1">
      <c r="A480" s="26"/>
      <c r="B480" s="4"/>
      <c r="C480" s="40"/>
      <c r="D480" s="21"/>
      <c r="E480" s="21"/>
    </row>
    <row r="481" spans="1:5" ht="12" customHeight="1">
      <c r="A481" s="26"/>
      <c r="B481" s="4"/>
      <c r="C481" s="40"/>
      <c r="D481" s="21"/>
      <c r="E481" s="21"/>
    </row>
    <row r="482" spans="1:5" ht="12" customHeight="1">
      <c r="A482" s="26"/>
      <c r="B482" s="4"/>
      <c r="C482" s="40"/>
      <c r="D482" s="21"/>
      <c r="E482" s="21"/>
    </row>
    <row r="483" spans="1:5" ht="12" customHeight="1">
      <c r="A483" s="13">
        <f>A475+1</f>
        <v>42</v>
      </c>
      <c r="B483" s="14" t="s">
        <v>49</v>
      </c>
      <c r="C483" s="14" t="s">
        <v>75</v>
      </c>
      <c r="D483" s="16" t="s">
        <v>95</v>
      </c>
      <c r="E483" s="16"/>
    </row>
    <row r="484" spans="1:5" ht="12" customHeight="1">
      <c r="A484" s="13"/>
      <c r="B484" s="30" t="s">
        <v>399</v>
      </c>
      <c r="C484" s="40">
        <v>0</v>
      </c>
      <c r="D484" s="21">
        <v>-185.4</v>
      </c>
      <c r="E484" s="21"/>
    </row>
    <row r="485" spans="1:5" ht="12" customHeight="1">
      <c r="A485" s="13"/>
      <c r="B485" s="4" t="s">
        <v>77</v>
      </c>
      <c r="C485" s="40">
        <v>1683</v>
      </c>
      <c r="D485" s="21">
        <v>-157</v>
      </c>
      <c r="E485" s="21"/>
    </row>
    <row r="486" spans="1:5" ht="12" customHeight="1">
      <c r="A486" s="13"/>
      <c r="B486" s="4"/>
      <c r="C486" s="40">
        <v>2500</v>
      </c>
      <c r="D486" s="21">
        <v>-141</v>
      </c>
      <c r="E486" s="21"/>
    </row>
    <row r="487" spans="1:5" ht="12" customHeight="1">
      <c r="A487" s="13"/>
      <c r="B487" s="4"/>
      <c r="C487" s="40"/>
      <c r="D487" s="21"/>
      <c r="E487" s="21"/>
    </row>
    <row r="488" spans="1:5" ht="12" customHeight="1">
      <c r="A488" s="13"/>
      <c r="B488" s="4"/>
      <c r="C488" s="40"/>
      <c r="D488" s="21"/>
      <c r="E488" s="21"/>
    </row>
    <row r="489" spans="1:5" ht="12" customHeight="1">
      <c r="A489" s="13"/>
      <c r="B489" s="4"/>
      <c r="C489" s="40"/>
      <c r="D489" s="21"/>
      <c r="E489" s="21"/>
    </row>
    <row r="490" spans="1:5" ht="12" customHeight="1">
      <c r="A490" s="13"/>
      <c r="B490" s="4"/>
      <c r="C490" s="40"/>
      <c r="D490" s="21"/>
      <c r="E490" s="21"/>
    </row>
    <row r="491" spans="1:5" ht="12" customHeight="1">
      <c r="A491" s="26">
        <f>A483+1</f>
        <v>43</v>
      </c>
      <c r="B491" s="14" t="s">
        <v>50</v>
      </c>
      <c r="C491" s="14" t="s">
        <v>75</v>
      </c>
      <c r="D491" s="16" t="s">
        <v>95</v>
      </c>
      <c r="E491" s="16"/>
    </row>
    <row r="492" spans="1:5" ht="12" customHeight="1">
      <c r="A492" s="26"/>
      <c r="B492" s="30" t="s">
        <v>370</v>
      </c>
      <c r="C492" s="40">
        <v>0</v>
      </c>
      <c r="D492" s="21">
        <v>-129.5</v>
      </c>
      <c r="E492" s="21"/>
    </row>
    <row r="493" spans="1:5" ht="12" customHeight="1">
      <c r="A493" s="26"/>
      <c r="B493" s="4" t="s">
        <v>77</v>
      </c>
      <c r="C493" s="40">
        <v>505</v>
      </c>
      <c r="D493" s="21">
        <v>-111</v>
      </c>
      <c r="E493" s="21"/>
    </row>
    <row r="494" spans="1:5" ht="12" customHeight="1">
      <c r="A494" s="26"/>
      <c r="B494" s="4" t="s">
        <v>76</v>
      </c>
      <c r="C494" s="40">
        <v>720</v>
      </c>
      <c r="D494" s="21">
        <v>-104</v>
      </c>
      <c r="E494" s="21"/>
    </row>
    <row r="495" spans="1:5" ht="12" customHeight="1">
      <c r="A495" s="26"/>
      <c r="B495" s="4" t="s">
        <v>5</v>
      </c>
      <c r="C495" s="40">
        <v>978</v>
      </c>
      <c r="D495" s="21">
        <v>-96</v>
      </c>
      <c r="E495" s="21"/>
    </row>
    <row r="496" spans="1:5" ht="12" customHeight="1">
      <c r="A496" s="26"/>
      <c r="B496" s="4" t="s">
        <v>78</v>
      </c>
      <c r="C496" s="40">
        <v>2473</v>
      </c>
      <c r="D496" s="21">
        <v>-68</v>
      </c>
      <c r="E496" s="21"/>
    </row>
    <row r="497" spans="1:5" ht="12" customHeight="1">
      <c r="A497" s="26"/>
      <c r="B497" s="4"/>
      <c r="C497" s="40">
        <v>2500</v>
      </c>
      <c r="D497" s="21">
        <v>-68</v>
      </c>
      <c r="E497" s="21"/>
    </row>
    <row r="498" spans="1:5" ht="12" customHeight="1">
      <c r="A498" s="26"/>
      <c r="B498" s="4"/>
      <c r="C498" s="40"/>
      <c r="D498" s="21"/>
      <c r="E498" s="21"/>
    </row>
    <row r="499" spans="1:5" ht="12" customHeight="1">
      <c r="A499" s="13">
        <f>A491+1</f>
        <v>44</v>
      </c>
      <c r="B499" s="14" t="s">
        <v>51</v>
      </c>
      <c r="C499" s="14" t="s">
        <v>75</v>
      </c>
      <c r="D499" s="16" t="s">
        <v>95</v>
      </c>
      <c r="E499" s="16"/>
    </row>
    <row r="500" spans="1:5" ht="12" customHeight="1">
      <c r="A500" s="13"/>
      <c r="B500" s="136" t="s">
        <v>417</v>
      </c>
      <c r="C500" s="40">
        <v>0</v>
      </c>
      <c r="D500" s="21">
        <v>-288</v>
      </c>
      <c r="E500" s="21"/>
    </row>
    <row r="501" spans="1:5" ht="12" customHeight="1">
      <c r="A501" s="13"/>
      <c r="B501" s="4" t="s">
        <v>77</v>
      </c>
      <c r="C501" s="40">
        <v>1043</v>
      </c>
      <c r="D501" s="21">
        <v>-248</v>
      </c>
      <c r="E501" s="21"/>
    </row>
    <row r="502" spans="1:5" ht="12" customHeight="1">
      <c r="A502" s="13"/>
      <c r="B502" s="4" t="s">
        <v>78</v>
      </c>
      <c r="C502" s="40">
        <v>1640</v>
      </c>
      <c r="D502" s="21">
        <v>-228</v>
      </c>
      <c r="E502" s="21"/>
    </row>
    <row r="503" spans="1:5" ht="12" customHeight="1">
      <c r="A503" s="13"/>
      <c r="B503" s="4" t="s">
        <v>76</v>
      </c>
      <c r="C503" s="40">
        <v>1673</v>
      </c>
      <c r="D503" s="21">
        <v>-227</v>
      </c>
      <c r="E503" s="21"/>
    </row>
    <row r="504" spans="1:5" ht="12" customHeight="1">
      <c r="A504" s="13"/>
      <c r="B504" s="4"/>
      <c r="C504" s="40">
        <v>2500</v>
      </c>
      <c r="D504" s="21">
        <v>-186</v>
      </c>
      <c r="E504" s="21"/>
    </row>
    <row r="505" spans="1:5" ht="12" customHeight="1">
      <c r="A505" s="13"/>
      <c r="B505" s="4"/>
      <c r="C505" s="40"/>
      <c r="D505" s="21"/>
      <c r="E505" s="21"/>
    </row>
    <row r="506" spans="1:5" ht="12" customHeight="1">
      <c r="A506" s="13"/>
      <c r="B506" s="4"/>
      <c r="C506" s="40"/>
      <c r="D506" s="21"/>
      <c r="E506" s="21"/>
    </row>
    <row r="507" spans="1:5" ht="12" customHeight="1">
      <c r="A507" s="26">
        <f>A499+1</f>
        <v>45</v>
      </c>
      <c r="B507" s="14" t="s">
        <v>52</v>
      </c>
      <c r="C507" s="14" t="s">
        <v>75</v>
      </c>
      <c r="D507" s="16" t="s">
        <v>95</v>
      </c>
      <c r="E507" s="16"/>
    </row>
    <row r="508" spans="1:5" ht="12" customHeight="1">
      <c r="A508" s="26"/>
      <c r="B508" s="30" t="s">
        <v>375</v>
      </c>
      <c r="C508" s="40">
        <v>0</v>
      </c>
      <c r="D508" s="21">
        <v>-144.4</v>
      </c>
      <c r="E508" s="21"/>
    </row>
    <row r="509" spans="1:5" ht="12" customHeight="1">
      <c r="A509" s="26"/>
      <c r="B509" s="4" t="s">
        <v>76</v>
      </c>
      <c r="C509" s="40">
        <v>370</v>
      </c>
      <c r="D509" s="21">
        <v>-133.5</v>
      </c>
      <c r="E509" s="21"/>
    </row>
    <row r="510" spans="1:5" ht="12" customHeight="1">
      <c r="A510" s="26"/>
      <c r="B510" s="4" t="s">
        <v>5</v>
      </c>
      <c r="C510" s="40">
        <v>502</v>
      </c>
      <c r="D510" s="21">
        <v>-130.7</v>
      </c>
      <c r="E510" s="21"/>
    </row>
    <row r="511" spans="1:5" ht="12" customHeight="1">
      <c r="A511" s="26"/>
      <c r="B511" s="24"/>
      <c r="C511" s="40">
        <v>2500</v>
      </c>
      <c r="D511" s="21">
        <v>-108.4</v>
      </c>
      <c r="E511" s="21"/>
    </row>
    <row r="512" spans="1:5" ht="12" customHeight="1">
      <c r="A512" s="26"/>
      <c r="B512" s="24"/>
      <c r="C512" s="40"/>
      <c r="D512" s="21"/>
      <c r="E512" s="21"/>
    </row>
    <row r="513" spans="1:5" ht="12" customHeight="1">
      <c r="A513" s="26"/>
      <c r="B513" s="4"/>
      <c r="C513" s="40"/>
      <c r="D513" s="21"/>
      <c r="E513" s="21"/>
    </row>
    <row r="514" spans="1:5" ht="12" customHeight="1">
      <c r="A514" s="26"/>
      <c r="B514" s="4"/>
      <c r="C514" s="40"/>
      <c r="D514" s="21"/>
      <c r="E514" s="21"/>
    </row>
    <row r="515" spans="1:5" ht="12" customHeight="1">
      <c r="A515" s="13">
        <f>A507+1</f>
        <v>46</v>
      </c>
      <c r="B515" s="14" t="s">
        <v>53</v>
      </c>
      <c r="C515" s="14" t="s">
        <v>75</v>
      </c>
      <c r="D515" s="16" t="s">
        <v>95</v>
      </c>
      <c r="E515" s="16"/>
    </row>
    <row r="516" spans="1:5" ht="12" customHeight="1">
      <c r="A516" s="13"/>
      <c r="B516" s="30" t="s">
        <v>382</v>
      </c>
      <c r="C516" s="40">
        <v>0</v>
      </c>
      <c r="D516" s="21">
        <v>-105</v>
      </c>
      <c r="E516" s="21"/>
    </row>
    <row r="517" spans="1:5" ht="12" customHeight="1">
      <c r="A517" s="13"/>
      <c r="B517" s="4" t="s">
        <v>77</v>
      </c>
      <c r="C517" s="40">
        <v>723</v>
      </c>
      <c r="D517" s="21">
        <v>-86</v>
      </c>
      <c r="E517" s="21"/>
    </row>
    <row r="518" spans="1:5" ht="12" customHeight="1">
      <c r="A518" s="13"/>
      <c r="B518" s="4" t="s">
        <v>78</v>
      </c>
      <c r="C518" s="40">
        <v>1267</v>
      </c>
      <c r="D518" s="21">
        <v>-71</v>
      </c>
      <c r="E518" s="21"/>
    </row>
    <row r="519" spans="1:5" ht="12" customHeight="1">
      <c r="A519" s="13"/>
      <c r="B519" s="24"/>
      <c r="C519" s="40">
        <v>2400</v>
      </c>
      <c r="D519" s="21">
        <v>-39</v>
      </c>
      <c r="E519" s="21"/>
    </row>
    <row r="520" spans="1:5" ht="12" customHeight="1">
      <c r="A520" s="13"/>
      <c r="B520" s="24"/>
      <c r="C520" s="40"/>
      <c r="D520" s="21"/>
      <c r="E520" s="21"/>
    </row>
    <row r="521" spans="1:5" ht="12" customHeight="1">
      <c r="A521" s="13"/>
      <c r="B521" s="4"/>
      <c r="C521" s="40"/>
      <c r="D521" s="21"/>
      <c r="E521" s="21"/>
    </row>
    <row r="522" spans="1:5" ht="12" customHeight="1">
      <c r="A522" s="13"/>
      <c r="B522" s="4"/>
      <c r="C522" s="40"/>
      <c r="D522" s="21"/>
      <c r="E522" s="21"/>
    </row>
    <row r="523" spans="1:5" ht="12" customHeight="1">
      <c r="A523" s="26">
        <f>A515+1</f>
        <v>47</v>
      </c>
      <c r="B523" s="14" t="s">
        <v>54</v>
      </c>
      <c r="C523" s="14" t="s">
        <v>75</v>
      </c>
      <c r="D523" s="16" t="s">
        <v>95</v>
      </c>
      <c r="E523" s="16"/>
    </row>
    <row r="524" spans="1:5" ht="12" customHeight="1">
      <c r="A524" s="26"/>
      <c r="B524" s="30" t="s">
        <v>396</v>
      </c>
      <c r="C524" s="40">
        <v>0</v>
      </c>
      <c r="D524" s="21">
        <v>-238.5</v>
      </c>
      <c r="E524" s="21"/>
    </row>
    <row r="525" spans="1:5" ht="12" customHeight="1">
      <c r="A525" s="26"/>
      <c r="B525" s="4" t="s">
        <v>76</v>
      </c>
      <c r="C525" s="40">
        <v>1330</v>
      </c>
      <c r="D525" s="21">
        <v>-189</v>
      </c>
      <c r="E525" s="21"/>
    </row>
    <row r="526" spans="1:5" ht="12" customHeight="1">
      <c r="A526" s="26"/>
      <c r="B526" s="4" t="s">
        <v>77</v>
      </c>
      <c r="C526" s="40">
        <v>1968</v>
      </c>
      <c r="D526" s="21">
        <v>-173</v>
      </c>
      <c r="E526" s="21"/>
    </row>
    <row r="527" spans="1:5" ht="12" customHeight="1">
      <c r="A527" s="26"/>
      <c r="B527" s="24" t="s">
        <v>5</v>
      </c>
      <c r="C527" s="40">
        <v>2000</v>
      </c>
      <c r="D527" s="21">
        <v>-172</v>
      </c>
      <c r="E527" s="21"/>
    </row>
    <row r="528" spans="1:5" ht="12" customHeight="1">
      <c r="A528" s="26"/>
      <c r="B528" s="24"/>
      <c r="C528" s="40">
        <v>2500</v>
      </c>
      <c r="D528" s="21">
        <v>-164</v>
      </c>
      <c r="E528" s="21"/>
    </row>
    <row r="529" spans="1:5" ht="12" customHeight="1">
      <c r="A529" s="26"/>
      <c r="B529" s="4"/>
      <c r="C529" s="40"/>
      <c r="D529" s="21"/>
      <c r="E529" s="21"/>
    </row>
    <row r="530" spans="1:5" ht="12" customHeight="1">
      <c r="A530" s="26"/>
      <c r="B530" s="4"/>
      <c r="C530" s="40"/>
      <c r="D530" s="21"/>
      <c r="E530" s="21"/>
    </row>
    <row r="531" spans="1:5" ht="12" customHeight="1">
      <c r="A531" s="13">
        <f>A523+1</f>
        <v>48</v>
      </c>
      <c r="B531" s="14" t="s">
        <v>55</v>
      </c>
      <c r="C531" s="14" t="s">
        <v>75</v>
      </c>
      <c r="D531" s="16" t="s">
        <v>95</v>
      </c>
      <c r="E531" s="16"/>
    </row>
    <row r="532" spans="1:5" ht="12" customHeight="1">
      <c r="A532" s="13"/>
      <c r="B532" s="30" t="s">
        <v>398</v>
      </c>
      <c r="C532" s="40">
        <v>0</v>
      </c>
      <c r="D532" s="21">
        <v>-185</v>
      </c>
      <c r="E532" s="21"/>
    </row>
    <row r="533" spans="1:5" ht="12" customHeight="1">
      <c r="A533" s="13"/>
      <c r="B533" s="4" t="s">
        <v>5</v>
      </c>
      <c r="C533" s="40">
        <v>557</v>
      </c>
      <c r="D533" s="21">
        <v>-167</v>
      </c>
      <c r="E533" s="21"/>
    </row>
    <row r="534" spans="1:5" ht="12" customHeight="1">
      <c r="A534" s="13"/>
      <c r="B534" s="4" t="s">
        <v>78</v>
      </c>
      <c r="C534" s="40">
        <v>1940</v>
      </c>
      <c r="D534" s="21">
        <v>-150</v>
      </c>
      <c r="E534" s="21"/>
    </row>
    <row r="535" spans="1:5" ht="12" customHeight="1">
      <c r="A535" s="13"/>
      <c r="B535" s="4"/>
      <c r="C535" s="40">
        <v>2500</v>
      </c>
      <c r="D535" s="25">
        <v>-143</v>
      </c>
      <c r="E535" s="25"/>
    </row>
    <row r="536" spans="1:5" ht="12" customHeight="1">
      <c r="A536" s="13"/>
      <c r="B536" s="4"/>
      <c r="C536" s="40"/>
      <c r="D536" s="21"/>
      <c r="E536" s="21"/>
    </row>
    <row r="537" spans="1:5" ht="12" customHeight="1">
      <c r="A537" s="13"/>
      <c r="C537" s="40"/>
      <c r="D537" s="21"/>
      <c r="E537" s="21"/>
    </row>
    <row r="538" spans="1:5" ht="12" customHeight="1">
      <c r="A538" s="13"/>
      <c r="C538" s="19"/>
      <c r="D538" s="25"/>
      <c r="E538" s="25"/>
    </row>
    <row r="539" spans="1:5" ht="12" customHeight="1">
      <c r="A539" s="26">
        <f>A531+1</f>
        <v>49</v>
      </c>
      <c r="B539" s="14" t="s">
        <v>56</v>
      </c>
      <c r="C539" s="14" t="s">
        <v>75</v>
      </c>
      <c r="D539" s="16" t="s">
        <v>95</v>
      </c>
      <c r="E539" s="16"/>
    </row>
    <row r="540" spans="1:5" ht="12" customHeight="1">
      <c r="A540" s="26"/>
      <c r="B540" s="30" t="s">
        <v>379</v>
      </c>
      <c r="C540" s="40">
        <v>0</v>
      </c>
      <c r="D540" s="21">
        <v>-129</v>
      </c>
      <c r="E540" s="21"/>
    </row>
    <row r="541" spans="1:5" ht="12" customHeight="1">
      <c r="A541" s="26"/>
      <c r="B541" s="4" t="s">
        <v>77</v>
      </c>
      <c r="C541" s="40">
        <v>577</v>
      </c>
      <c r="D541" s="21">
        <v>-110</v>
      </c>
      <c r="E541" s="21"/>
    </row>
    <row r="542" spans="1:5" ht="12" customHeight="1">
      <c r="A542" s="26"/>
      <c r="B542" s="4" t="s">
        <v>76</v>
      </c>
      <c r="C542" s="40">
        <v>600</v>
      </c>
      <c r="D542" s="21">
        <v>-109</v>
      </c>
      <c r="E542" s="21"/>
    </row>
    <row r="543" spans="1:5" ht="12" customHeight="1">
      <c r="A543" s="26"/>
      <c r="B543" t="s">
        <v>5</v>
      </c>
      <c r="C543" s="40">
        <v>928</v>
      </c>
      <c r="D543" s="25">
        <v>-100</v>
      </c>
      <c r="E543" s="25"/>
    </row>
    <row r="544" spans="1:5" ht="12" customHeight="1">
      <c r="A544" s="26"/>
      <c r="B544" t="s">
        <v>78</v>
      </c>
      <c r="C544" s="40">
        <v>1730</v>
      </c>
      <c r="D544" s="25">
        <v>-116</v>
      </c>
      <c r="E544" s="25"/>
    </row>
    <row r="545" spans="1:5" ht="12" customHeight="1">
      <c r="A545" s="26"/>
      <c r="C545" s="40">
        <v>2500</v>
      </c>
      <c r="D545" s="25">
        <v>-98</v>
      </c>
      <c r="E545" s="25"/>
    </row>
    <row r="546" spans="1:5" ht="12" customHeight="1">
      <c r="A546" s="26"/>
      <c r="C546" s="40"/>
      <c r="D546" s="25"/>
      <c r="E546" s="25"/>
    </row>
    <row r="547" spans="1:5" ht="12" customHeight="1">
      <c r="A547" s="13">
        <f>A539+1</f>
        <v>50</v>
      </c>
      <c r="B547" s="14" t="s">
        <v>57</v>
      </c>
      <c r="C547" s="14" t="s">
        <v>75</v>
      </c>
      <c r="D547" s="16" t="s">
        <v>95</v>
      </c>
      <c r="E547" s="16"/>
    </row>
    <row r="548" spans="1:5" ht="12" customHeight="1">
      <c r="A548" s="13"/>
      <c r="B548" s="30" t="s">
        <v>393</v>
      </c>
      <c r="C548" s="40">
        <v>0</v>
      </c>
      <c r="D548" s="21">
        <v>-166.3</v>
      </c>
      <c r="E548" s="21"/>
    </row>
    <row r="549" spans="1:5" ht="12" customHeight="1">
      <c r="A549" s="13"/>
      <c r="B549" s="4" t="s">
        <v>5</v>
      </c>
      <c r="C549" s="40">
        <v>329</v>
      </c>
      <c r="D549" s="21">
        <v>-159</v>
      </c>
      <c r="E549" s="21"/>
    </row>
    <row r="550" spans="1:5" ht="12" customHeight="1">
      <c r="A550" s="13"/>
      <c r="B550" s="4" t="s">
        <v>77</v>
      </c>
      <c r="C550" s="40">
        <v>1405</v>
      </c>
      <c r="D550" s="21">
        <v>-134.3</v>
      </c>
      <c r="E550" s="21"/>
    </row>
    <row r="551" spans="1:5" ht="12" customHeight="1">
      <c r="A551" s="13"/>
      <c r="B551" s="4"/>
      <c r="C551" s="40">
        <v>2500</v>
      </c>
      <c r="D551" s="21">
        <v>-120.3</v>
      </c>
      <c r="E551" s="21"/>
    </row>
    <row r="552" spans="1:5" ht="12" customHeight="1">
      <c r="A552" s="13"/>
      <c r="B552" s="4"/>
      <c r="C552" s="40"/>
      <c r="D552" s="21"/>
      <c r="E552" s="21"/>
    </row>
    <row r="553" spans="1:5" ht="12" customHeight="1">
      <c r="A553" s="13"/>
      <c r="B553" s="4"/>
      <c r="C553" s="40"/>
      <c r="D553" s="21"/>
      <c r="E553" s="21"/>
    </row>
    <row r="554" spans="1:5" ht="12" customHeight="1">
      <c r="A554" s="13"/>
      <c r="B554" s="4"/>
      <c r="C554" s="40"/>
      <c r="D554" s="21"/>
      <c r="E554" s="21"/>
    </row>
    <row r="555" spans="1:5" ht="12" customHeight="1">
      <c r="A555" s="26">
        <f>A547+1</f>
        <v>51</v>
      </c>
      <c r="B555" s="14" t="s">
        <v>58</v>
      </c>
      <c r="C555" s="14" t="s">
        <v>75</v>
      </c>
      <c r="D555" s="16" t="s">
        <v>95</v>
      </c>
      <c r="E555" s="16"/>
    </row>
    <row r="556" spans="1:5" ht="12" customHeight="1">
      <c r="A556" s="26"/>
      <c r="B556" s="30" t="s">
        <v>395</v>
      </c>
      <c r="C556" s="40">
        <v>0</v>
      </c>
      <c r="D556" s="21">
        <v>-190</v>
      </c>
      <c r="E556" s="21"/>
    </row>
    <row r="557" spans="1:5" ht="12" customHeight="1">
      <c r="A557" s="26"/>
      <c r="B557" s="4" t="s">
        <v>76</v>
      </c>
      <c r="C557" s="40">
        <v>1400</v>
      </c>
      <c r="D557" s="21">
        <v>-137.5</v>
      </c>
      <c r="E557" s="21"/>
    </row>
    <row r="558" spans="1:5" ht="12" customHeight="1">
      <c r="A558" s="26"/>
      <c r="B558" s="4"/>
      <c r="C558" s="40"/>
      <c r="D558" s="21"/>
      <c r="E558" s="21"/>
    </row>
    <row r="559" spans="1:5" ht="12" customHeight="1">
      <c r="A559" s="26"/>
      <c r="B559" s="4"/>
      <c r="C559" s="40"/>
      <c r="D559" s="21"/>
      <c r="E559" s="21"/>
    </row>
    <row r="560" spans="1:5" ht="12" customHeight="1">
      <c r="A560" s="26"/>
      <c r="B560" s="4"/>
      <c r="C560" s="40"/>
      <c r="D560" s="21"/>
      <c r="E560" s="21"/>
    </row>
    <row r="561" spans="1:5" ht="12" customHeight="1">
      <c r="A561" s="26"/>
      <c r="B561" s="4"/>
      <c r="C561" s="40"/>
      <c r="D561" s="21"/>
      <c r="E561" s="21"/>
    </row>
    <row r="562" spans="1:5" ht="12" customHeight="1">
      <c r="A562" s="26"/>
      <c r="B562" s="4"/>
      <c r="C562" s="40"/>
      <c r="D562" s="21"/>
      <c r="E562" s="21"/>
    </row>
    <row r="563" spans="1:5" ht="12" customHeight="1">
      <c r="A563" s="13">
        <f>A555+1</f>
        <v>52</v>
      </c>
      <c r="B563" s="14" t="s">
        <v>59</v>
      </c>
      <c r="C563" s="14" t="s">
        <v>75</v>
      </c>
      <c r="D563" s="16" t="s">
        <v>95</v>
      </c>
      <c r="E563" s="16"/>
    </row>
    <row r="564" spans="1:5" ht="12" customHeight="1">
      <c r="A564" s="13"/>
      <c r="B564" s="30" t="s">
        <v>383</v>
      </c>
      <c r="C564" s="40">
        <v>0</v>
      </c>
      <c r="D564" s="21">
        <v>-139.8</v>
      </c>
      <c r="E564" s="21"/>
    </row>
    <row r="565" spans="1:5" ht="12" customHeight="1">
      <c r="A565" s="13"/>
      <c r="B565" s="4"/>
      <c r="C565" s="40">
        <v>1000</v>
      </c>
      <c r="D565" s="21">
        <v>-116.4</v>
      </c>
      <c r="E565" s="21"/>
    </row>
    <row r="566" spans="1:5" ht="12" customHeight="1">
      <c r="A566" s="13"/>
      <c r="B566" s="4"/>
      <c r="C566" s="40"/>
      <c r="D566" s="21"/>
      <c r="E566" s="21"/>
    </row>
    <row r="567" spans="1:5" ht="12" customHeight="1">
      <c r="A567" s="13"/>
      <c r="B567" s="4"/>
      <c r="C567" s="40"/>
      <c r="D567" s="21"/>
      <c r="E567" s="21"/>
    </row>
    <row r="568" spans="1:5" ht="12" customHeight="1">
      <c r="A568" s="13"/>
      <c r="B568" s="4"/>
      <c r="C568" s="40"/>
      <c r="D568" s="21"/>
      <c r="E568" s="21"/>
    </row>
    <row r="569" spans="1:5" ht="12" customHeight="1">
      <c r="A569" s="13"/>
      <c r="B569" s="4"/>
      <c r="C569" s="40"/>
      <c r="D569" s="21"/>
      <c r="E569" s="21"/>
    </row>
    <row r="570" spans="1:5" ht="12" customHeight="1">
      <c r="A570" s="13"/>
      <c r="B570" s="4"/>
      <c r="C570" s="40"/>
      <c r="D570" s="21"/>
      <c r="E570" s="21"/>
    </row>
    <row r="571" spans="1:5" ht="12" customHeight="1">
      <c r="A571" s="26">
        <f>A563+1</f>
        <v>53</v>
      </c>
      <c r="B571" s="14" t="s">
        <v>94</v>
      </c>
      <c r="C571" s="14" t="s">
        <v>75</v>
      </c>
      <c r="D571" s="16" t="s">
        <v>95</v>
      </c>
      <c r="E571" s="16"/>
    </row>
    <row r="572" spans="1:5" ht="12" customHeight="1">
      <c r="A572" s="26"/>
      <c r="B572" s="30" t="s">
        <v>408</v>
      </c>
      <c r="C572" s="40">
        <v>0</v>
      </c>
      <c r="D572" s="21">
        <v>-264.6</v>
      </c>
      <c r="E572" s="21"/>
    </row>
    <row r="573" spans="1:5" ht="12" customHeight="1">
      <c r="A573" s="26"/>
      <c r="B573" s="4" t="s">
        <v>76</v>
      </c>
      <c r="C573" s="40">
        <v>1660</v>
      </c>
      <c r="D573" s="21">
        <v>-208</v>
      </c>
      <c r="E573" s="21"/>
    </row>
    <row r="574" spans="1:5" ht="12" customHeight="1">
      <c r="A574" s="26"/>
      <c r="B574" s="4" t="s">
        <v>77</v>
      </c>
      <c r="C574" s="40">
        <v>1773</v>
      </c>
      <c r="D574" s="21">
        <v>-207</v>
      </c>
      <c r="E574" s="21"/>
    </row>
    <row r="575" spans="1:5" ht="12" customHeight="1">
      <c r="A575" s="26"/>
      <c r="B575" s="4" t="s">
        <v>5</v>
      </c>
      <c r="C575" s="40">
        <v>2300</v>
      </c>
      <c r="D575" s="21">
        <v>-194</v>
      </c>
      <c r="E575" s="21"/>
    </row>
    <row r="576" spans="1:5" ht="12" customHeight="1">
      <c r="A576" s="26"/>
      <c r="B576" s="4"/>
      <c r="C576" s="40">
        <v>2500</v>
      </c>
      <c r="D576" s="21">
        <v>-194</v>
      </c>
      <c r="E576" s="21"/>
    </row>
    <row r="577" spans="1:5" ht="12" customHeight="1">
      <c r="A577" s="26"/>
      <c r="B577" s="4"/>
      <c r="C577" s="40"/>
      <c r="D577" s="21"/>
      <c r="E577" s="21"/>
    </row>
    <row r="578" spans="1:5" ht="12" customHeight="1">
      <c r="A578" s="26"/>
      <c r="B578" s="4"/>
      <c r="C578" s="40"/>
      <c r="D578" s="21"/>
      <c r="E578" s="21"/>
    </row>
    <row r="579" spans="1:5" ht="12" customHeight="1">
      <c r="A579" s="13">
        <f>A571+1</f>
        <v>54</v>
      </c>
      <c r="B579" s="14" t="s">
        <v>60</v>
      </c>
      <c r="C579" s="14" t="s">
        <v>75</v>
      </c>
      <c r="D579" s="16" t="s">
        <v>95</v>
      </c>
      <c r="E579" s="16"/>
    </row>
    <row r="580" spans="1:5" ht="12" customHeight="1">
      <c r="A580" s="13"/>
      <c r="B580" s="30" t="s">
        <v>376</v>
      </c>
      <c r="C580" s="40">
        <v>0</v>
      </c>
      <c r="D580" s="21">
        <v>-174</v>
      </c>
      <c r="E580" s="21"/>
    </row>
    <row r="581" spans="1:5" ht="12" customHeight="1">
      <c r="A581" s="13"/>
      <c r="B581" s="4" t="s">
        <v>77</v>
      </c>
      <c r="C581" s="40">
        <v>693</v>
      </c>
      <c r="D581" s="21">
        <v>-148</v>
      </c>
      <c r="E581" s="21"/>
    </row>
    <row r="582" spans="1:5" ht="12" customHeight="1">
      <c r="A582" s="13"/>
      <c r="B582" s="4" t="s">
        <v>76</v>
      </c>
      <c r="C582" s="40">
        <v>1145</v>
      </c>
      <c r="D582" s="21">
        <v>-130</v>
      </c>
      <c r="E582" s="21"/>
    </row>
    <row r="583" spans="1:5" ht="12" customHeight="1">
      <c r="A583" s="13"/>
      <c r="B583" s="4" t="s">
        <v>78</v>
      </c>
      <c r="C583" s="40">
        <v>1180</v>
      </c>
      <c r="D583" s="21">
        <v>-129</v>
      </c>
      <c r="E583" s="21"/>
    </row>
    <row r="584" spans="1:5" ht="12" customHeight="1">
      <c r="A584" s="13"/>
      <c r="B584" s="4" t="s">
        <v>5</v>
      </c>
      <c r="C584" s="40">
        <v>1775</v>
      </c>
      <c r="D584" s="21">
        <v>-96</v>
      </c>
      <c r="E584" s="21"/>
    </row>
    <row r="585" spans="1:5" ht="12" customHeight="1">
      <c r="A585" s="13"/>
      <c r="B585" s="4"/>
      <c r="C585" s="40">
        <v>2500</v>
      </c>
      <c r="D585" s="21">
        <v>-75</v>
      </c>
      <c r="E585" s="21"/>
    </row>
    <row r="586" spans="1:5" ht="12" customHeight="1">
      <c r="A586" s="13"/>
      <c r="B586" s="4"/>
      <c r="C586" s="40"/>
      <c r="D586" s="21"/>
      <c r="E586" s="21"/>
    </row>
    <row r="587" spans="1:5" ht="12" customHeight="1">
      <c r="A587" s="26">
        <f>A579+1</f>
        <v>55</v>
      </c>
      <c r="B587" s="14" t="s">
        <v>61</v>
      </c>
      <c r="C587" s="14" t="s">
        <v>75</v>
      </c>
      <c r="D587" s="16" t="s">
        <v>95</v>
      </c>
      <c r="E587" s="16"/>
    </row>
    <row r="588" spans="1:5" ht="12" customHeight="1">
      <c r="A588" s="26"/>
      <c r="B588" s="30" t="s">
        <v>391</v>
      </c>
      <c r="C588" s="40">
        <v>0</v>
      </c>
      <c r="D588" s="21">
        <v>-222.5</v>
      </c>
      <c r="E588" s="21"/>
    </row>
    <row r="589" spans="1:5" ht="12" customHeight="1">
      <c r="A589" s="26"/>
      <c r="B589" s="4" t="s">
        <v>5</v>
      </c>
      <c r="C589" s="40">
        <v>1176</v>
      </c>
      <c r="D589" s="21">
        <v>-182</v>
      </c>
      <c r="E589" s="21"/>
    </row>
    <row r="590" spans="1:5" ht="12" customHeight="1">
      <c r="A590" s="26"/>
      <c r="B590" s="4" t="s">
        <v>77</v>
      </c>
      <c r="C590" s="40">
        <v>2125</v>
      </c>
      <c r="D590" s="21">
        <v>-175</v>
      </c>
      <c r="E590" s="21"/>
    </row>
    <row r="591" spans="1:5" ht="12" customHeight="1">
      <c r="A591" s="26"/>
      <c r="B591" s="4"/>
      <c r="C591" s="40">
        <v>2500</v>
      </c>
      <c r="D591" s="21">
        <v>-171</v>
      </c>
      <c r="E591" s="21"/>
    </row>
    <row r="592" spans="1:5" ht="12" customHeight="1">
      <c r="A592" s="26"/>
      <c r="B592" s="4"/>
      <c r="C592" s="40"/>
      <c r="D592" s="21"/>
      <c r="E592" s="21"/>
    </row>
    <row r="593" spans="1:5" ht="12" customHeight="1">
      <c r="A593" s="26"/>
      <c r="B593" s="4"/>
      <c r="C593" s="40"/>
      <c r="D593" s="21"/>
      <c r="E593" s="21"/>
    </row>
    <row r="594" spans="1:5" ht="12" customHeight="1">
      <c r="A594" s="26"/>
      <c r="B594" s="4"/>
      <c r="C594" s="40"/>
      <c r="D594" s="21"/>
      <c r="E594" s="21"/>
    </row>
    <row r="595" spans="1:3" ht="12" customHeight="1">
      <c r="A595" s="13">
        <f>A587+1</f>
        <v>56</v>
      </c>
      <c r="C595"/>
    </row>
    <row r="596" spans="1:3" ht="12" customHeight="1">
      <c r="A596" s="13"/>
      <c r="C596"/>
    </row>
    <row r="597" spans="1:3" ht="12" customHeight="1">
      <c r="A597" s="13"/>
      <c r="C597"/>
    </row>
    <row r="598" spans="1:3" ht="12" customHeight="1">
      <c r="A598" s="13"/>
      <c r="C598"/>
    </row>
    <row r="599" spans="1:3" ht="12" customHeight="1">
      <c r="A599" s="13"/>
      <c r="C599"/>
    </row>
    <row r="600" spans="1:3" ht="12" customHeight="1">
      <c r="A600" s="13"/>
      <c r="C600"/>
    </row>
    <row r="601" spans="1:3" ht="12" customHeight="1">
      <c r="A601" s="13"/>
      <c r="C601"/>
    </row>
    <row r="602" spans="1:3" ht="12" customHeight="1">
      <c r="A602" s="13"/>
      <c r="C602"/>
    </row>
    <row r="603" spans="1:3" ht="12" customHeight="1">
      <c r="A603" s="26">
        <f>A595+1</f>
        <v>57</v>
      </c>
      <c r="C603"/>
    </row>
    <row r="604" spans="1:3" ht="12" customHeight="1">
      <c r="A604" s="26"/>
      <c r="C604"/>
    </row>
    <row r="605" spans="1:3" ht="12" customHeight="1">
      <c r="A605" s="26"/>
      <c r="C605"/>
    </row>
    <row r="606" spans="1:3" ht="12" customHeight="1">
      <c r="A606" s="26"/>
      <c r="C606"/>
    </row>
    <row r="607" spans="1:3" ht="12" customHeight="1">
      <c r="A607" s="26"/>
      <c r="C607"/>
    </row>
    <row r="608" spans="1:3" ht="12" customHeight="1">
      <c r="A608" s="26"/>
      <c r="C608"/>
    </row>
    <row r="609" spans="1:3" ht="12" customHeight="1">
      <c r="A609" s="26"/>
      <c r="C609"/>
    </row>
    <row r="610" spans="1:3" ht="12" customHeight="1">
      <c r="A610" s="26"/>
      <c r="C610"/>
    </row>
    <row r="611" spans="1:3" ht="12" customHeight="1">
      <c r="A611" s="13">
        <f>A603+1</f>
        <v>58</v>
      </c>
      <c r="C611"/>
    </row>
    <row r="612" spans="1:3" ht="12" customHeight="1">
      <c r="A612" s="13"/>
      <c r="C612"/>
    </row>
    <row r="613" spans="1:3" ht="12" customHeight="1">
      <c r="A613" s="13"/>
      <c r="C613"/>
    </row>
    <row r="614" spans="1:3" ht="12" customHeight="1">
      <c r="A614" s="13"/>
      <c r="C614"/>
    </row>
    <row r="615" spans="1:3" ht="12" customHeight="1">
      <c r="A615" s="13"/>
      <c r="C615"/>
    </row>
    <row r="616" spans="1:3" ht="12" customHeight="1">
      <c r="A616" s="13"/>
      <c r="C616"/>
    </row>
    <row r="617" spans="1:3" ht="12" customHeight="1">
      <c r="A617" s="13"/>
      <c r="C617"/>
    </row>
    <row r="618" spans="1:3" ht="12" customHeight="1">
      <c r="A618" s="13"/>
      <c r="C618"/>
    </row>
    <row r="619" spans="1:3" ht="12" customHeight="1">
      <c r="A619" s="26">
        <f>A611+1</f>
        <v>59</v>
      </c>
      <c r="C619"/>
    </row>
    <row r="620" spans="1:3" ht="12" customHeight="1">
      <c r="A620" s="26"/>
      <c r="C620"/>
    </row>
    <row r="621" spans="1:3" ht="12" customHeight="1">
      <c r="A621" s="26"/>
      <c r="C621"/>
    </row>
    <row r="622" spans="1:3" ht="12" customHeight="1">
      <c r="A622" s="26"/>
      <c r="C622"/>
    </row>
    <row r="623" spans="1:3" ht="12" customHeight="1">
      <c r="A623" s="26"/>
      <c r="C623"/>
    </row>
    <row r="624" ht="12" customHeight="1">
      <c r="A624" s="26"/>
    </row>
    <row r="625" ht="12" customHeight="1">
      <c r="A625" s="26"/>
    </row>
    <row r="626" ht="12" customHeight="1">
      <c r="A626" s="26"/>
    </row>
    <row r="627" ht="12" customHeight="1">
      <c r="A627" s="13">
        <f>A619+1</f>
        <v>60</v>
      </c>
    </row>
    <row r="628" ht="12" customHeight="1">
      <c r="A628" s="13"/>
    </row>
    <row r="629" ht="12" customHeight="1">
      <c r="A629" s="13"/>
    </row>
    <row r="630" ht="12" customHeight="1">
      <c r="A630" s="13"/>
    </row>
    <row r="631" ht="12" customHeight="1">
      <c r="A631" s="13"/>
    </row>
    <row r="632" ht="12" customHeight="1">
      <c r="A632" s="13"/>
    </row>
    <row r="633" ht="12" customHeight="1">
      <c r="A633" s="13"/>
    </row>
    <row r="634" ht="12" customHeight="1">
      <c r="A634" s="13"/>
    </row>
    <row r="635" ht="12" customHeight="1">
      <c r="A635" s="26">
        <f>A627+1</f>
        <v>61</v>
      </c>
    </row>
    <row r="636" ht="12" customHeight="1">
      <c r="A636" s="26"/>
    </row>
    <row r="637" ht="12" customHeight="1">
      <c r="A637" s="26"/>
    </row>
    <row r="638" ht="12" customHeight="1">
      <c r="A638" s="26"/>
    </row>
    <row r="639" ht="12" customHeight="1">
      <c r="A639" s="26"/>
    </row>
    <row r="640" ht="12" customHeight="1">
      <c r="A640" s="26"/>
    </row>
    <row r="641" ht="12" customHeight="1">
      <c r="A641" s="26"/>
    </row>
    <row r="642" ht="12" customHeight="1">
      <c r="A642" s="26"/>
    </row>
    <row r="643" ht="12" customHeight="1">
      <c r="A643" s="13">
        <f>A635+1</f>
        <v>62</v>
      </c>
    </row>
    <row r="644" ht="12" customHeight="1">
      <c r="A644" s="13"/>
    </row>
    <row r="645" ht="12" customHeight="1">
      <c r="A645" s="13"/>
    </row>
    <row r="646" ht="12" customHeight="1">
      <c r="A646" s="13"/>
    </row>
    <row r="647" ht="12" customHeight="1">
      <c r="A647" s="13"/>
    </row>
    <row r="648" ht="12" customHeight="1">
      <c r="A648" s="13"/>
    </row>
    <row r="649" ht="12" customHeight="1">
      <c r="A649" s="13"/>
    </row>
    <row r="650" ht="12" customHeight="1">
      <c r="A650" s="13"/>
    </row>
    <row r="651" ht="12" customHeight="1">
      <c r="A651" s="26">
        <f>A643+1</f>
        <v>63</v>
      </c>
    </row>
    <row r="652" ht="12" customHeight="1">
      <c r="A652" s="26"/>
    </row>
    <row r="653" ht="12" customHeight="1">
      <c r="A653" s="26"/>
    </row>
    <row r="654" ht="12" customHeight="1">
      <c r="A654" s="26"/>
    </row>
    <row r="655" ht="12" customHeight="1">
      <c r="A655" s="26"/>
    </row>
    <row r="656" ht="12" customHeight="1">
      <c r="A656" s="26"/>
    </row>
    <row r="657" ht="12" customHeight="1">
      <c r="A657" s="26"/>
    </row>
    <row r="658" ht="12" customHeight="1">
      <c r="A658" s="26"/>
    </row>
    <row r="659" ht="12" customHeight="1">
      <c r="A659" s="13">
        <f>A651+1</f>
        <v>64</v>
      </c>
    </row>
    <row r="660" ht="12" customHeight="1">
      <c r="A660" s="13"/>
    </row>
    <row r="661" ht="12" customHeight="1">
      <c r="A661" s="13"/>
    </row>
    <row r="662" ht="12" customHeight="1">
      <c r="A662" s="13"/>
    </row>
    <row r="663" ht="12" customHeight="1">
      <c r="A663" s="13"/>
    </row>
    <row r="664" ht="12" customHeight="1">
      <c r="A664" s="13"/>
    </row>
    <row r="665" ht="12" customHeight="1">
      <c r="A665" s="13"/>
    </row>
    <row r="666" ht="12" customHeight="1">
      <c r="A666" s="13"/>
    </row>
    <row r="667" ht="12" customHeight="1">
      <c r="A667" s="26">
        <f>A659+1</f>
        <v>65</v>
      </c>
    </row>
    <row r="668" ht="12" customHeight="1">
      <c r="A668" s="26"/>
    </row>
    <row r="669" ht="12" customHeight="1">
      <c r="A669" s="26"/>
    </row>
    <row r="670" ht="12" customHeight="1">
      <c r="A670" s="26"/>
    </row>
    <row r="671" ht="12" customHeight="1">
      <c r="A671" s="26"/>
    </row>
    <row r="672" ht="12" customHeight="1">
      <c r="A672" s="26"/>
    </row>
    <row r="673" ht="12" customHeight="1">
      <c r="A673" s="26"/>
    </row>
    <row r="674" ht="12" customHeight="1">
      <c r="A674" s="26"/>
    </row>
  </sheetData>
  <sheetProtection/>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3"/>
  <dimension ref="A1:AJ1064"/>
  <sheetViews>
    <sheetView showGridLines="0" zoomScalePageLayoutView="0" workbookViewId="0" topLeftCell="A1">
      <selection activeCell="D612" sqref="D612:D618"/>
    </sheetView>
  </sheetViews>
  <sheetFormatPr defaultColWidth="9.140625" defaultRowHeight="12.75"/>
  <cols>
    <col min="1" max="1" width="6.421875" style="18" customWidth="1"/>
    <col min="2" max="2" width="26.7109375" style="35" customWidth="1"/>
    <col min="3" max="3" width="5.00390625" style="35" bestFit="1" customWidth="1"/>
    <col min="4" max="4" width="20.8515625" style="20" customWidth="1"/>
    <col min="5" max="5" width="21.421875" style="35" bestFit="1" customWidth="1"/>
    <col min="6" max="6" width="15.421875" style="35" customWidth="1"/>
    <col min="7" max="7" width="12.57421875" style="35" bestFit="1" customWidth="1"/>
    <col min="8" max="8" width="20.57421875" style="35" customWidth="1"/>
    <col min="9" max="9" width="9.140625" style="51" customWidth="1"/>
    <col min="10" max="10" width="14.140625" style="35" customWidth="1"/>
    <col min="11" max="11" width="5.00390625" style="35" bestFit="1" customWidth="1"/>
    <col min="12" max="13" width="12.421875" style="35" bestFit="1" customWidth="1"/>
    <col min="14" max="14" width="21.7109375" style="35" bestFit="1" customWidth="1"/>
    <col min="15" max="17" width="9.140625" style="35" customWidth="1"/>
    <col min="18" max="18" width="21.421875" style="35" bestFit="1" customWidth="1"/>
    <col min="19" max="19" width="9.140625" style="35" customWidth="1"/>
    <col min="20" max="20" width="18.421875" style="35" bestFit="1" customWidth="1"/>
    <col min="21" max="29" width="9.140625" style="51" customWidth="1"/>
  </cols>
  <sheetData>
    <row r="1" spans="1:12" ht="18" customHeight="1">
      <c r="A1" s="3" t="s">
        <v>418</v>
      </c>
      <c r="D1" s="142"/>
      <c r="H1" s="142"/>
      <c r="L1" s="142"/>
    </row>
    <row r="2" spans="1:28" ht="18" customHeight="1">
      <c r="A2" s="3"/>
      <c r="B2" s="27" t="s">
        <v>68</v>
      </c>
      <c r="D2" s="142"/>
      <c r="F2" s="27" t="s">
        <v>69</v>
      </c>
      <c r="G2" s="142"/>
      <c r="H2" s="142"/>
      <c r="J2" s="27" t="s">
        <v>70</v>
      </c>
      <c r="K2" s="142"/>
      <c r="L2" s="142"/>
      <c r="M2" s="51"/>
      <c r="N2" s="27" t="s">
        <v>71</v>
      </c>
      <c r="O2" s="142"/>
      <c r="P2" s="142"/>
      <c r="Q2" s="51"/>
      <c r="R2" s="27" t="s">
        <v>72</v>
      </c>
      <c r="S2" s="142"/>
      <c r="T2" s="142"/>
      <c r="V2" s="27" t="s">
        <v>73</v>
      </c>
      <c r="W2" s="142"/>
      <c r="X2" s="142"/>
      <c r="Z2" s="27"/>
      <c r="AA2" s="142"/>
      <c r="AB2" s="142"/>
    </row>
    <row r="3" spans="1:29" s="15" customFormat="1" ht="15.75">
      <c r="A3" s="13">
        <v>1</v>
      </c>
      <c r="B3" s="27" t="s">
        <v>9</v>
      </c>
      <c r="C3" s="31" t="s">
        <v>75</v>
      </c>
      <c r="D3" s="36" t="s">
        <v>95</v>
      </c>
      <c r="E3" s="31"/>
      <c r="F3" s="27" t="s">
        <v>4</v>
      </c>
      <c r="G3" s="31" t="s">
        <v>75</v>
      </c>
      <c r="H3" s="36" t="s">
        <v>95</v>
      </c>
      <c r="I3" s="38"/>
      <c r="J3" s="27" t="s">
        <v>48</v>
      </c>
      <c r="K3" s="31" t="s">
        <v>75</v>
      </c>
      <c r="L3" s="36" t="s">
        <v>95</v>
      </c>
      <c r="M3" s="38"/>
      <c r="N3" s="27" t="s">
        <v>29</v>
      </c>
      <c r="O3" s="31" t="s">
        <v>75</v>
      </c>
      <c r="P3" s="36" t="s">
        <v>95</v>
      </c>
      <c r="Q3" s="38"/>
      <c r="R3" s="27" t="s">
        <v>42</v>
      </c>
      <c r="S3" s="31" t="s">
        <v>75</v>
      </c>
      <c r="T3" s="36" t="s">
        <v>95</v>
      </c>
      <c r="U3" s="38"/>
      <c r="V3" s="31" t="s">
        <v>35</v>
      </c>
      <c r="W3" s="31" t="s">
        <v>75</v>
      </c>
      <c r="X3" s="36" t="s">
        <v>95</v>
      </c>
      <c r="Y3" s="38"/>
      <c r="AC3" s="38"/>
    </row>
    <row r="4" spans="1:24" ht="15.75">
      <c r="A4" s="13"/>
      <c r="B4" s="31" t="s">
        <v>456</v>
      </c>
      <c r="C4" s="34">
        <v>0</v>
      </c>
      <c r="D4" s="20">
        <v>-12.3</v>
      </c>
      <c r="F4" s="31" t="s">
        <v>457</v>
      </c>
      <c r="G4" s="34">
        <v>0</v>
      </c>
      <c r="H4" s="20">
        <v>-13.8</v>
      </c>
      <c r="J4" s="31" t="s">
        <v>458</v>
      </c>
      <c r="K4" s="34">
        <v>0</v>
      </c>
      <c r="L4" s="20">
        <v>-22.6</v>
      </c>
      <c r="N4" s="31" t="s">
        <v>459</v>
      </c>
      <c r="O4" s="34">
        <v>0</v>
      </c>
      <c r="P4" s="20">
        <v>-29.2</v>
      </c>
      <c r="R4" s="31" t="s">
        <v>460</v>
      </c>
      <c r="S4" s="34">
        <v>0</v>
      </c>
      <c r="T4" s="20">
        <v>-35.9</v>
      </c>
      <c r="V4" s="27" t="s">
        <v>461</v>
      </c>
      <c r="W4" s="34">
        <v>0</v>
      </c>
      <c r="X4" s="20">
        <v>-38.2</v>
      </c>
    </row>
    <row r="5" spans="1:24" ht="12.75">
      <c r="A5" s="13"/>
      <c r="C5" s="34">
        <v>2500</v>
      </c>
      <c r="D5" s="20">
        <v>27.4</v>
      </c>
      <c r="G5" s="34">
        <v>1000</v>
      </c>
      <c r="H5" s="20">
        <v>-8.2</v>
      </c>
      <c r="J5" s="35" t="s">
        <v>5</v>
      </c>
      <c r="K5" s="34">
        <v>469</v>
      </c>
      <c r="L5" s="20">
        <v>-8.4</v>
      </c>
      <c r="N5" s="35" t="s">
        <v>76</v>
      </c>
      <c r="O5" s="34">
        <v>580</v>
      </c>
      <c r="P5" s="20">
        <v>-12.8</v>
      </c>
      <c r="R5" s="35" t="s">
        <v>76</v>
      </c>
      <c r="S5" s="34">
        <v>1000</v>
      </c>
      <c r="T5" s="20">
        <v>3.7</v>
      </c>
      <c r="V5" s="35" t="s">
        <v>77</v>
      </c>
      <c r="W5" s="34">
        <v>317</v>
      </c>
      <c r="X5" s="20">
        <v>-30.6</v>
      </c>
    </row>
    <row r="6" spans="1:24" ht="12.75">
      <c r="A6" s="13"/>
      <c r="C6" s="34"/>
      <c r="G6" s="39"/>
      <c r="H6" s="20"/>
      <c r="J6" s="35" t="s">
        <v>77</v>
      </c>
      <c r="K6" s="34">
        <v>491</v>
      </c>
      <c r="L6" s="20">
        <v>-6.6</v>
      </c>
      <c r="N6" s="35" t="s">
        <v>5</v>
      </c>
      <c r="O6" s="34">
        <v>630</v>
      </c>
      <c r="P6" s="20">
        <v>-11.6</v>
      </c>
      <c r="S6" s="34"/>
      <c r="T6" s="20"/>
      <c r="V6" s="35" t="s">
        <v>78</v>
      </c>
      <c r="W6" s="34">
        <v>553</v>
      </c>
      <c r="X6" s="20">
        <v>-25</v>
      </c>
    </row>
    <row r="7" spans="1:24" ht="12.75">
      <c r="A7" s="13"/>
      <c r="C7" s="34"/>
      <c r="G7" s="39"/>
      <c r="H7" s="20"/>
      <c r="J7" s="35" t="s">
        <v>78</v>
      </c>
      <c r="K7" s="34">
        <v>1000</v>
      </c>
      <c r="L7" s="20">
        <v>-1</v>
      </c>
      <c r="O7" s="34">
        <v>1500</v>
      </c>
      <c r="P7" s="20">
        <v>0</v>
      </c>
      <c r="S7" s="34"/>
      <c r="T7" s="20"/>
      <c r="V7" s="35"/>
      <c r="W7" s="34">
        <v>1000</v>
      </c>
      <c r="X7" s="20">
        <v>-13.8</v>
      </c>
    </row>
    <row r="8" spans="1:24" ht="12.75">
      <c r="A8" s="13"/>
      <c r="C8" s="34"/>
      <c r="G8" s="39"/>
      <c r="H8" s="20"/>
      <c r="K8" s="34"/>
      <c r="L8" s="20"/>
      <c r="O8" s="34"/>
      <c r="P8" s="20"/>
      <c r="S8" s="34"/>
      <c r="T8" s="20"/>
      <c r="V8" s="35"/>
      <c r="W8" s="39"/>
      <c r="X8" s="45"/>
    </row>
    <row r="9" spans="1:28" ht="12.75">
      <c r="A9" s="13"/>
      <c r="C9" s="34"/>
      <c r="G9" s="39"/>
      <c r="H9" s="20"/>
      <c r="K9" s="34"/>
      <c r="L9" s="20"/>
      <c r="O9" s="34"/>
      <c r="P9" s="20"/>
      <c r="S9" s="34"/>
      <c r="T9" s="20"/>
      <c r="V9" s="35"/>
      <c r="W9" s="39"/>
      <c r="X9" s="45"/>
      <c r="Z9" s="35"/>
      <c r="AA9" s="35"/>
      <c r="AB9" s="35"/>
    </row>
    <row r="10" spans="1:28" ht="12.75">
      <c r="A10" s="13"/>
      <c r="C10" s="34"/>
      <c r="G10" s="39"/>
      <c r="H10" s="20"/>
      <c r="K10" s="34"/>
      <c r="L10" s="20"/>
      <c r="O10" s="34"/>
      <c r="P10" s="20"/>
      <c r="S10" s="34"/>
      <c r="T10" s="20"/>
      <c r="V10" s="35"/>
      <c r="W10" s="39"/>
      <c r="X10" s="45"/>
      <c r="Z10" s="35"/>
      <c r="AA10" s="35"/>
      <c r="AB10" s="35"/>
    </row>
    <row r="11" spans="1:24" ht="15.75">
      <c r="A11" s="26">
        <f>A3+1</f>
        <v>2</v>
      </c>
      <c r="B11" s="27" t="s">
        <v>23</v>
      </c>
      <c r="C11" s="31" t="s">
        <v>75</v>
      </c>
      <c r="D11" s="36" t="s">
        <v>95</v>
      </c>
      <c r="F11" s="27" t="s">
        <v>39</v>
      </c>
      <c r="G11" s="31" t="s">
        <v>75</v>
      </c>
      <c r="H11" s="36" t="s">
        <v>95</v>
      </c>
      <c r="J11" s="31" t="s">
        <v>59</v>
      </c>
      <c r="K11" s="31" t="s">
        <v>75</v>
      </c>
      <c r="L11" s="36" t="s">
        <v>95</v>
      </c>
      <c r="N11" s="31" t="s">
        <v>19</v>
      </c>
      <c r="O11" s="31" t="s">
        <v>75</v>
      </c>
      <c r="P11" s="36" t="s">
        <v>95</v>
      </c>
      <c r="R11" s="31" t="s">
        <v>3</v>
      </c>
      <c r="S11" s="31" t="s">
        <v>75</v>
      </c>
      <c r="T11" s="36" t="s">
        <v>95</v>
      </c>
      <c r="V11" s="31" t="s">
        <v>21</v>
      </c>
      <c r="W11" s="31" t="s">
        <v>75</v>
      </c>
      <c r="X11" s="36" t="s">
        <v>95</v>
      </c>
    </row>
    <row r="12" spans="1:29" s="15" customFormat="1" ht="15.75">
      <c r="A12" s="26"/>
      <c r="B12" s="31" t="s">
        <v>462</v>
      </c>
      <c r="C12" s="34">
        <v>0</v>
      </c>
      <c r="D12" s="20">
        <v>-29</v>
      </c>
      <c r="E12" s="31"/>
      <c r="F12" s="31" t="s">
        <v>463</v>
      </c>
      <c r="G12" s="34">
        <v>0</v>
      </c>
      <c r="H12" s="20">
        <v>-28.7</v>
      </c>
      <c r="I12" s="38"/>
      <c r="J12" s="27" t="s">
        <v>464</v>
      </c>
      <c r="K12" s="34">
        <v>0</v>
      </c>
      <c r="L12" s="20">
        <v>-36.1</v>
      </c>
      <c r="M12" s="38"/>
      <c r="N12" s="27" t="s">
        <v>465</v>
      </c>
      <c r="O12" s="34">
        <v>0</v>
      </c>
      <c r="P12" s="20">
        <v>-45</v>
      </c>
      <c r="Q12" s="38"/>
      <c r="R12" s="27" t="s">
        <v>466</v>
      </c>
      <c r="S12" s="34">
        <v>0</v>
      </c>
      <c r="T12" s="20">
        <v>-47.2</v>
      </c>
      <c r="U12" s="38"/>
      <c r="V12" s="27" t="s">
        <v>467</v>
      </c>
      <c r="W12" s="34">
        <v>0</v>
      </c>
      <c r="X12" s="20">
        <v>-53.4</v>
      </c>
      <c r="Y12" s="38"/>
      <c r="AC12" s="38"/>
    </row>
    <row r="13" spans="1:24" ht="12.75">
      <c r="A13" s="26"/>
      <c r="B13" s="35" t="s">
        <v>76</v>
      </c>
      <c r="C13" s="34">
        <v>2500</v>
      </c>
      <c r="D13" s="20">
        <v>-4</v>
      </c>
      <c r="G13" s="34">
        <v>856</v>
      </c>
      <c r="H13" s="20">
        <v>0</v>
      </c>
      <c r="J13" s="35" t="s">
        <v>5</v>
      </c>
      <c r="K13" s="34">
        <v>548</v>
      </c>
      <c r="L13" s="20">
        <v>-15</v>
      </c>
      <c r="O13" s="34">
        <v>2500</v>
      </c>
      <c r="P13" s="20">
        <v>-52.3</v>
      </c>
      <c r="R13" s="35" t="s">
        <v>5</v>
      </c>
      <c r="S13" s="34">
        <v>395</v>
      </c>
      <c r="T13" s="20">
        <v>-35.2</v>
      </c>
      <c r="V13" s="35" t="s">
        <v>76</v>
      </c>
      <c r="W13" s="34">
        <v>550</v>
      </c>
      <c r="X13" s="20">
        <v>-33</v>
      </c>
    </row>
    <row r="14" spans="1:24" ht="12.75">
      <c r="A14" s="26"/>
      <c r="C14" s="39"/>
      <c r="G14" s="39"/>
      <c r="H14" s="20"/>
      <c r="K14" s="34">
        <v>1500</v>
      </c>
      <c r="L14" s="20">
        <v>-0.8</v>
      </c>
      <c r="O14" s="34"/>
      <c r="P14" s="20"/>
      <c r="R14" s="35" t="s">
        <v>78</v>
      </c>
      <c r="S14" s="34">
        <v>886</v>
      </c>
      <c r="T14" s="20">
        <v>-36</v>
      </c>
      <c r="V14" s="35" t="s">
        <v>5</v>
      </c>
      <c r="W14" s="34">
        <v>577</v>
      </c>
      <c r="X14" s="20">
        <v>-30.8</v>
      </c>
    </row>
    <row r="15" spans="1:24" ht="12.75">
      <c r="A15" s="26"/>
      <c r="C15" s="34"/>
      <c r="G15" s="39"/>
      <c r="H15" s="20"/>
      <c r="K15" s="34"/>
      <c r="L15" s="20"/>
      <c r="O15" s="34"/>
      <c r="P15" s="20"/>
      <c r="S15" s="34">
        <v>2500</v>
      </c>
      <c r="T15" s="20">
        <v>-16.4</v>
      </c>
      <c r="V15" s="35" t="s">
        <v>78</v>
      </c>
      <c r="W15" s="34">
        <v>630</v>
      </c>
      <c r="X15" s="20">
        <v>-30</v>
      </c>
    </row>
    <row r="16" spans="1:28" ht="12.75">
      <c r="A16" s="26"/>
      <c r="C16" s="34"/>
      <c r="G16" s="39"/>
      <c r="H16" s="20"/>
      <c r="K16" s="34"/>
      <c r="L16" s="20"/>
      <c r="O16" s="34"/>
      <c r="P16" s="20"/>
      <c r="S16" s="34"/>
      <c r="T16" s="20"/>
      <c r="V16" s="35"/>
      <c r="W16" s="34">
        <v>1800</v>
      </c>
      <c r="X16" s="20">
        <v>0</v>
      </c>
      <c r="Z16" s="35"/>
      <c r="AA16" s="35"/>
      <c r="AB16" s="35"/>
    </row>
    <row r="17" spans="1:28" ht="12.75">
      <c r="A17" s="26"/>
      <c r="C17" s="34"/>
      <c r="G17" s="39"/>
      <c r="H17" s="20"/>
      <c r="K17" s="34"/>
      <c r="L17" s="20"/>
      <c r="O17" s="34"/>
      <c r="P17" s="20"/>
      <c r="S17" s="34"/>
      <c r="T17" s="20"/>
      <c r="V17" s="35"/>
      <c r="W17" s="34"/>
      <c r="X17" s="20"/>
      <c r="Z17" s="35"/>
      <c r="AA17" s="35"/>
      <c r="AB17" s="35"/>
    </row>
    <row r="18" spans="1:28" ht="12.75">
      <c r="A18" s="26"/>
      <c r="C18" s="34"/>
      <c r="G18" s="39"/>
      <c r="H18" s="20"/>
      <c r="K18" s="34"/>
      <c r="L18" s="20"/>
      <c r="O18" s="34"/>
      <c r="P18" s="20"/>
      <c r="S18" s="34"/>
      <c r="T18" s="20"/>
      <c r="V18" s="35"/>
      <c r="W18" s="34"/>
      <c r="X18" s="20"/>
      <c r="Z18" s="35"/>
      <c r="AA18" s="35"/>
      <c r="AB18" s="35"/>
    </row>
    <row r="19" spans="1:24" ht="15.75">
      <c r="A19" s="13">
        <f>A11+1</f>
        <v>3</v>
      </c>
      <c r="B19" s="31" t="s">
        <v>53</v>
      </c>
      <c r="C19" s="31" t="s">
        <v>75</v>
      </c>
      <c r="D19" s="36" t="s">
        <v>95</v>
      </c>
      <c r="F19" s="31" t="s">
        <v>35</v>
      </c>
      <c r="G19" s="31" t="s">
        <v>75</v>
      </c>
      <c r="H19" s="36" t="s">
        <v>95</v>
      </c>
      <c r="J19" s="31" t="s">
        <v>32</v>
      </c>
      <c r="K19" s="31" t="s">
        <v>75</v>
      </c>
      <c r="L19" s="36" t="s">
        <v>95</v>
      </c>
      <c r="N19" s="31" t="s">
        <v>46</v>
      </c>
      <c r="O19" s="31" t="s">
        <v>75</v>
      </c>
      <c r="P19" s="36" t="s">
        <v>95</v>
      </c>
      <c r="R19" s="27" t="s">
        <v>50</v>
      </c>
      <c r="S19" s="31" t="s">
        <v>75</v>
      </c>
      <c r="T19" s="36" t="s">
        <v>95</v>
      </c>
      <c r="V19" s="27" t="s">
        <v>15</v>
      </c>
      <c r="W19" s="31" t="s">
        <v>75</v>
      </c>
      <c r="X19" s="36" t="s">
        <v>95</v>
      </c>
    </row>
    <row r="20" spans="1:29" s="15" customFormat="1" ht="15.75">
      <c r="A20" s="13"/>
      <c r="B20" s="27" t="s">
        <v>468</v>
      </c>
      <c r="C20" s="34">
        <v>0</v>
      </c>
      <c r="D20" s="20">
        <v>-38.2</v>
      </c>
      <c r="E20" s="31"/>
      <c r="F20" s="27" t="s">
        <v>469</v>
      </c>
      <c r="G20" s="34">
        <v>0</v>
      </c>
      <c r="H20" s="20">
        <v>-44.5</v>
      </c>
      <c r="I20" s="38"/>
      <c r="J20" s="27" t="s">
        <v>470</v>
      </c>
      <c r="K20" s="34">
        <v>0</v>
      </c>
      <c r="L20" s="20">
        <v>-46.4</v>
      </c>
      <c r="M20" s="38"/>
      <c r="N20" s="27" t="s">
        <v>471</v>
      </c>
      <c r="O20" s="34">
        <v>0</v>
      </c>
      <c r="P20" s="20">
        <v>-59.2</v>
      </c>
      <c r="Q20" s="38"/>
      <c r="R20" s="31" t="s">
        <v>472</v>
      </c>
      <c r="S20" s="34">
        <v>0</v>
      </c>
      <c r="T20" s="20">
        <v>-63.4</v>
      </c>
      <c r="U20" s="38"/>
      <c r="V20" s="31" t="s">
        <v>473</v>
      </c>
      <c r="W20" s="34">
        <v>0</v>
      </c>
      <c r="X20" s="20">
        <v>-63.7</v>
      </c>
      <c r="Y20" s="38"/>
      <c r="AC20" s="38"/>
    </row>
    <row r="21" spans="1:24" ht="12.75">
      <c r="A21" s="13"/>
      <c r="B21" s="35" t="s">
        <v>76</v>
      </c>
      <c r="C21" s="34">
        <v>497</v>
      </c>
      <c r="D21" s="20">
        <v>-22.4</v>
      </c>
      <c r="F21" s="35" t="s">
        <v>77</v>
      </c>
      <c r="G21" s="34">
        <v>317</v>
      </c>
      <c r="H21" s="20">
        <v>-41.1</v>
      </c>
      <c r="J21" s="35" t="s">
        <v>76</v>
      </c>
      <c r="K21" s="34">
        <v>483</v>
      </c>
      <c r="L21" s="20">
        <v>-30.2</v>
      </c>
      <c r="N21" s="35" t="s">
        <v>76</v>
      </c>
      <c r="O21" s="34">
        <v>346</v>
      </c>
      <c r="P21" s="20">
        <v>-50.4</v>
      </c>
      <c r="R21" s="35" t="s">
        <v>5</v>
      </c>
      <c r="S21" s="34">
        <v>386</v>
      </c>
      <c r="T21" s="20">
        <v>-52.4</v>
      </c>
      <c r="V21" s="35" t="s">
        <v>76</v>
      </c>
      <c r="W21" s="34">
        <v>703</v>
      </c>
      <c r="X21" s="20">
        <v>-46.9</v>
      </c>
    </row>
    <row r="22" spans="1:24" ht="12.75">
      <c r="A22" s="13"/>
      <c r="B22" s="35" t="s">
        <v>5</v>
      </c>
      <c r="C22" s="34">
        <v>665</v>
      </c>
      <c r="D22" s="20">
        <v>-20</v>
      </c>
      <c r="F22" s="35" t="s">
        <v>78</v>
      </c>
      <c r="G22" s="34">
        <v>553</v>
      </c>
      <c r="H22" s="20">
        <v>-38.5</v>
      </c>
      <c r="J22" s="35" t="s">
        <v>5</v>
      </c>
      <c r="K22" s="34">
        <v>519</v>
      </c>
      <c r="L22" s="20">
        <v>-29.2</v>
      </c>
      <c r="N22" s="35" t="s">
        <v>5</v>
      </c>
      <c r="O22" s="34">
        <v>492</v>
      </c>
      <c r="P22" s="20">
        <v>-47</v>
      </c>
      <c r="R22" s="35" t="s">
        <v>77</v>
      </c>
      <c r="S22" s="34">
        <v>505</v>
      </c>
      <c r="T22" s="20">
        <v>-50.4</v>
      </c>
      <c r="V22" s="35" t="s">
        <v>77</v>
      </c>
      <c r="W22" s="34">
        <v>1356</v>
      </c>
      <c r="X22" s="20">
        <v>-41.2</v>
      </c>
    </row>
    <row r="23" spans="1:24" ht="12.75">
      <c r="A23" s="13"/>
      <c r="B23" s="35" t="s">
        <v>77</v>
      </c>
      <c r="C23" s="34">
        <v>723</v>
      </c>
      <c r="D23" s="20">
        <v>-28</v>
      </c>
      <c r="G23" s="34">
        <v>1000</v>
      </c>
      <c r="H23" s="20">
        <v>-32</v>
      </c>
      <c r="K23" s="34">
        <v>2500</v>
      </c>
      <c r="L23" s="20">
        <v>1.2</v>
      </c>
      <c r="N23" s="35" t="s">
        <v>77</v>
      </c>
      <c r="O23" s="34">
        <v>903</v>
      </c>
      <c r="P23" s="20">
        <v>-44.4</v>
      </c>
      <c r="R23" s="35" t="s">
        <v>78</v>
      </c>
      <c r="S23" s="34">
        <v>2473</v>
      </c>
      <c r="T23" s="20">
        <v>-17.2</v>
      </c>
      <c r="V23" s="35" t="s">
        <v>5</v>
      </c>
      <c r="W23" s="34">
        <v>1963</v>
      </c>
      <c r="X23" s="20">
        <v>-36.5</v>
      </c>
    </row>
    <row r="24" spans="1:24" ht="12.75">
      <c r="A24" s="13"/>
      <c r="B24" s="35" t="s">
        <v>78</v>
      </c>
      <c r="C24" s="34">
        <v>1200</v>
      </c>
      <c r="D24" s="20">
        <v>-12</v>
      </c>
      <c r="G24" s="34"/>
      <c r="H24" s="20"/>
      <c r="K24" s="34"/>
      <c r="L24" s="20"/>
      <c r="N24" s="35" t="s">
        <v>78</v>
      </c>
      <c r="O24" s="34">
        <v>1713</v>
      </c>
      <c r="P24" s="20">
        <v>-36</v>
      </c>
      <c r="S24" s="34">
        <v>2500</v>
      </c>
      <c r="T24" s="20">
        <v>-16.8</v>
      </c>
      <c r="V24" s="35"/>
      <c r="W24" s="34"/>
      <c r="X24" s="20"/>
    </row>
    <row r="25" spans="1:24" ht="12.75">
      <c r="A25" s="13"/>
      <c r="C25" s="34"/>
      <c r="G25" s="39"/>
      <c r="H25" s="20"/>
      <c r="K25" s="34"/>
      <c r="L25" s="20"/>
      <c r="O25" s="34">
        <v>2500</v>
      </c>
      <c r="P25" s="20">
        <v>-14</v>
      </c>
      <c r="S25" s="34"/>
      <c r="T25" s="20"/>
      <c r="V25" s="35"/>
      <c r="W25" s="34"/>
      <c r="X25" s="20"/>
    </row>
    <row r="26" spans="1:24" ht="12.75">
      <c r="A26" s="13"/>
      <c r="C26" s="34"/>
      <c r="G26" s="39"/>
      <c r="H26" s="20"/>
      <c r="K26" s="34"/>
      <c r="L26" s="20"/>
      <c r="O26" s="34"/>
      <c r="P26" s="20"/>
      <c r="S26" s="34"/>
      <c r="T26" s="20"/>
      <c r="V26" s="35"/>
      <c r="W26" s="34"/>
      <c r="X26" s="20"/>
    </row>
    <row r="27" spans="1:24" ht="15.75">
      <c r="A27" s="26">
        <f>A19+1</f>
        <v>4</v>
      </c>
      <c r="B27" s="31" t="s">
        <v>52</v>
      </c>
      <c r="C27" s="31" t="s">
        <v>75</v>
      </c>
      <c r="D27" s="36" t="s">
        <v>95</v>
      </c>
      <c r="F27" s="31" t="s">
        <v>8</v>
      </c>
      <c r="G27" s="31" t="s">
        <v>75</v>
      </c>
      <c r="H27" s="36" t="s">
        <v>95</v>
      </c>
      <c r="J27" s="27" t="s">
        <v>6</v>
      </c>
      <c r="K27" s="31" t="s">
        <v>75</v>
      </c>
      <c r="L27" s="36" t="s">
        <v>95</v>
      </c>
      <c r="N27" s="31" t="s">
        <v>18</v>
      </c>
      <c r="O27" s="31" t="s">
        <v>75</v>
      </c>
      <c r="P27" s="36" t="s">
        <v>95</v>
      </c>
      <c r="R27" s="31" t="s">
        <v>28</v>
      </c>
      <c r="S27" s="31" t="s">
        <v>75</v>
      </c>
      <c r="T27" s="36" t="s">
        <v>95</v>
      </c>
      <c r="V27" s="27" t="s">
        <v>36</v>
      </c>
      <c r="W27" s="31" t="s">
        <v>75</v>
      </c>
      <c r="X27" s="36" t="s">
        <v>95</v>
      </c>
    </row>
    <row r="28" spans="1:29" s="15" customFormat="1" ht="15.75">
      <c r="A28" s="26"/>
      <c r="B28" s="27" t="s">
        <v>474</v>
      </c>
      <c r="C28" s="34">
        <v>0</v>
      </c>
      <c r="D28" s="20">
        <v>-47.4</v>
      </c>
      <c r="E28" s="31"/>
      <c r="F28" s="27" t="s">
        <v>475</v>
      </c>
      <c r="G28" s="34">
        <v>0</v>
      </c>
      <c r="H28" s="20">
        <v>-59.2</v>
      </c>
      <c r="I28" s="38"/>
      <c r="J28" s="31" t="s">
        <v>476</v>
      </c>
      <c r="K28" s="34">
        <v>0</v>
      </c>
      <c r="L28" s="20">
        <v>-62.8</v>
      </c>
      <c r="M28" s="38"/>
      <c r="N28" s="27" t="s">
        <v>477</v>
      </c>
      <c r="O28" s="34">
        <v>0</v>
      </c>
      <c r="P28" s="20">
        <v>-64.8</v>
      </c>
      <c r="Q28" s="38"/>
      <c r="R28" s="27" t="s">
        <v>478</v>
      </c>
      <c r="S28" s="34">
        <v>0</v>
      </c>
      <c r="T28" s="20">
        <v>-73.5</v>
      </c>
      <c r="U28" s="38"/>
      <c r="V28" s="27" t="s">
        <v>479</v>
      </c>
      <c r="W28" s="34">
        <v>0</v>
      </c>
      <c r="X28" s="20">
        <v>-83.2</v>
      </c>
      <c r="Y28" s="38"/>
      <c r="Z28" s="38"/>
      <c r="AA28" s="38"/>
      <c r="AB28" s="38"/>
      <c r="AC28" s="38"/>
    </row>
    <row r="29" spans="1:24" ht="12.75">
      <c r="A29" s="26"/>
      <c r="B29" s="35" t="s">
        <v>76</v>
      </c>
      <c r="C29" s="34">
        <v>494</v>
      </c>
      <c r="D29" s="20">
        <v>-32.3</v>
      </c>
      <c r="F29" s="35" t="s">
        <v>76</v>
      </c>
      <c r="G29" s="34">
        <v>977</v>
      </c>
      <c r="H29" s="20">
        <v>-44.4</v>
      </c>
      <c r="J29" s="35" t="s">
        <v>77</v>
      </c>
      <c r="K29" s="34">
        <v>2313</v>
      </c>
      <c r="L29" s="20">
        <v>-44.4</v>
      </c>
      <c r="N29" s="35" t="s">
        <v>5</v>
      </c>
      <c r="O29" s="34">
        <v>357</v>
      </c>
      <c r="P29" s="20">
        <v>-55.2</v>
      </c>
      <c r="R29" s="35" t="s">
        <v>76</v>
      </c>
      <c r="S29" s="34">
        <v>860</v>
      </c>
      <c r="T29" s="20">
        <v>-43.6</v>
      </c>
      <c r="V29" s="35" t="s">
        <v>77</v>
      </c>
      <c r="W29" s="34">
        <v>601</v>
      </c>
      <c r="X29" s="20">
        <v>-62.5</v>
      </c>
    </row>
    <row r="30" spans="1:24" ht="12.75">
      <c r="A30" s="26"/>
      <c r="B30" s="35" t="s">
        <v>5</v>
      </c>
      <c r="C30" s="34">
        <v>507</v>
      </c>
      <c r="D30" s="20">
        <v>-32.1</v>
      </c>
      <c r="F30" s="35" t="s">
        <v>77</v>
      </c>
      <c r="G30" s="34">
        <v>1235</v>
      </c>
      <c r="H30" s="20">
        <v>-43.2</v>
      </c>
      <c r="K30" s="34">
        <v>2500</v>
      </c>
      <c r="L30" s="20">
        <v>-42.8</v>
      </c>
      <c r="N30" s="35" t="s">
        <v>77</v>
      </c>
      <c r="O30" s="34">
        <v>1210</v>
      </c>
      <c r="P30" s="20">
        <v>-40.6</v>
      </c>
      <c r="R30" s="35" t="s">
        <v>5</v>
      </c>
      <c r="S30" s="34">
        <v>900</v>
      </c>
      <c r="T30" s="20">
        <v>-42.8</v>
      </c>
      <c r="V30" s="35" t="s">
        <v>76</v>
      </c>
      <c r="W30" s="34">
        <v>771</v>
      </c>
      <c r="X30" s="20">
        <v>-58.6</v>
      </c>
    </row>
    <row r="31" spans="1:24" ht="12.75">
      <c r="A31" s="26"/>
      <c r="C31" s="34">
        <v>2500</v>
      </c>
      <c r="D31" s="20">
        <v>-9.4</v>
      </c>
      <c r="F31" s="35" t="s">
        <v>5</v>
      </c>
      <c r="G31" s="34">
        <v>1911</v>
      </c>
      <c r="H31" s="20">
        <v>-40</v>
      </c>
      <c r="K31" s="34"/>
      <c r="L31" s="20"/>
      <c r="O31" s="34">
        <v>2500</v>
      </c>
      <c r="P31" s="20">
        <v>-15.2</v>
      </c>
      <c r="R31" s="35" t="s">
        <v>77</v>
      </c>
      <c r="S31" s="34">
        <v>1517</v>
      </c>
      <c r="T31" s="20">
        <v>-37</v>
      </c>
      <c r="V31" s="35" t="s">
        <v>5</v>
      </c>
      <c r="W31" s="34">
        <v>1227</v>
      </c>
      <c r="X31" s="20">
        <v>-47.6</v>
      </c>
    </row>
    <row r="32" spans="1:24" ht="12.75">
      <c r="A32" s="26"/>
      <c r="C32" s="34"/>
      <c r="F32" s="35" t="s">
        <v>78</v>
      </c>
      <c r="G32" s="34">
        <v>2100</v>
      </c>
      <c r="H32" s="20">
        <v>-28.4</v>
      </c>
      <c r="K32" s="34"/>
      <c r="L32" s="20"/>
      <c r="O32" s="34"/>
      <c r="P32" s="20"/>
      <c r="R32" s="35" t="s">
        <v>78</v>
      </c>
      <c r="S32" s="34">
        <v>2309</v>
      </c>
      <c r="T32" s="20">
        <v>-26.4</v>
      </c>
      <c r="V32" s="35" t="s">
        <v>78</v>
      </c>
      <c r="W32" s="34">
        <v>2023</v>
      </c>
      <c r="X32" s="20">
        <v>-48.4</v>
      </c>
    </row>
    <row r="33" spans="1:24" ht="12.75">
      <c r="A33" s="26"/>
      <c r="C33" s="34"/>
      <c r="G33" s="34">
        <v>2500</v>
      </c>
      <c r="H33" s="20">
        <v>-13.2</v>
      </c>
      <c r="K33" s="34"/>
      <c r="L33" s="20"/>
      <c r="O33" s="34"/>
      <c r="P33" s="20"/>
      <c r="S33" s="34">
        <v>2500</v>
      </c>
      <c r="T33" s="20">
        <v>-23</v>
      </c>
      <c r="V33" s="35"/>
      <c r="W33" s="34">
        <v>2500</v>
      </c>
      <c r="X33" s="20">
        <v>-42.4</v>
      </c>
    </row>
    <row r="34" spans="1:24" ht="12.75">
      <c r="A34" s="26"/>
      <c r="C34" s="34"/>
      <c r="G34" s="34"/>
      <c r="H34" s="20"/>
      <c r="K34" s="34"/>
      <c r="L34" s="20"/>
      <c r="N34" s="51"/>
      <c r="O34" s="39"/>
      <c r="P34" s="45"/>
      <c r="S34" s="34"/>
      <c r="T34" s="20"/>
      <c r="V34" s="35"/>
      <c r="W34" s="34"/>
      <c r="X34" s="20"/>
    </row>
    <row r="35" spans="1:24" ht="15.75">
      <c r="A35" s="13">
        <f>A27+1</f>
        <v>5</v>
      </c>
      <c r="B35" s="31" t="s">
        <v>79</v>
      </c>
      <c r="C35" s="31" t="s">
        <v>75</v>
      </c>
      <c r="D35" s="36" t="s">
        <v>95</v>
      </c>
      <c r="F35" s="31" t="s">
        <v>16</v>
      </c>
      <c r="G35" s="31" t="s">
        <v>75</v>
      </c>
      <c r="H35" s="36" t="s">
        <v>95</v>
      </c>
      <c r="J35" s="31" t="s">
        <v>13</v>
      </c>
      <c r="K35" s="31" t="s">
        <v>75</v>
      </c>
      <c r="L35" s="36" t="s">
        <v>95</v>
      </c>
      <c r="N35" s="31" t="s">
        <v>16</v>
      </c>
      <c r="O35" s="31" t="s">
        <v>75</v>
      </c>
      <c r="P35" s="36" t="s">
        <v>95</v>
      </c>
      <c r="R35" s="27" t="s">
        <v>14</v>
      </c>
      <c r="S35" s="31" t="s">
        <v>75</v>
      </c>
      <c r="T35" s="36" t="s">
        <v>95</v>
      </c>
      <c r="V35" s="31" t="s">
        <v>60</v>
      </c>
      <c r="W35" s="31" t="s">
        <v>75</v>
      </c>
      <c r="X35" s="36" t="s">
        <v>95</v>
      </c>
    </row>
    <row r="36" spans="1:29" s="15" customFormat="1" ht="15.75">
      <c r="A36" s="13"/>
      <c r="B36" s="27" t="s">
        <v>480</v>
      </c>
      <c r="C36" s="34">
        <v>0</v>
      </c>
      <c r="D36" s="20">
        <v>-60</v>
      </c>
      <c r="E36" s="31"/>
      <c r="F36" s="27" t="s">
        <v>481</v>
      </c>
      <c r="G36" s="34">
        <v>0</v>
      </c>
      <c r="H36" s="20">
        <v>-63.8</v>
      </c>
      <c r="I36" s="38"/>
      <c r="J36" s="143" t="s">
        <v>482</v>
      </c>
      <c r="K36" s="34">
        <v>0</v>
      </c>
      <c r="L36" s="20">
        <v>-76</v>
      </c>
      <c r="M36" s="38"/>
      <c r="N36" s="27" t="s">
        <v>483</v>
      </c>
      <c r="O36" s="34">
        <v>0</v>
      </c>
      <c r="P36" s="20">
        <v>-80.4</v>
      </c>
      <c r="Q36" s="38"/>
      <c r="R36" s="31" t="s">
        <v>484</v>
      </c>
      <c r="S36" s="34">
        <v>0</v>
      </c>
      <c r="T36" s="20">
        <v>-87.6</v>
      </c>
      <c r="U36" s="38"/>
      <c r="V36" s="27" t="s">
        <v>485</v>
      </c>
      <c r="W36" s="34">
        <v>0</v>
      </c>
      <c r="X36" s="20">
        <v>-97.6</v>
      </c>
      <c r="Y36" s="38"/>
      <c r="Z36" s="38"/>
      <c r="AA36" s="38"/>
      <c r="AB36" s="38"/>
      <c r="AC36" s="38"/>
    </row>
    <row r="37" spans="1:24" ht="12.75">
      <c r="A37" s="13"/>
      <c r="B37" s="35" t="s">
        <v>76</v>
      </c>
      <c r="C37" s="34">
        <v>728</v>
      </c>
      <c r="D37" s="20">
        <v>-41.4</v>
      </c>
      <c r="F37" s="35" t="s">
        <v>76</v>
      </c>
      <c r="G37" s="34">
        <v>577</v>
      </c>
      <c r="H37" s="20">
        <v>-46.4</v>
      </c>
      <c r="J37" s="35" t="s">
        <v>76</v>
      </c>
      <c r="K37" s="34">
        <v>1000</v>
      </c>
      <c r="L37" s="20">
        <v>-45</v>
      </c>
      <c r="N37" s="35" t="s">
        <v>76</v>
      </c>
      <c r="O37" s="34">
        <v>950</v>
      </c>
      <c r="P37" s="20">
        <v>-53.5</v>
      </c>
      <c r="R37" s="35" t="s">
        <v>5</v>
      </c>
      <c r="S37" s="34">
        <v>1220</v>
      </c>
      <c r="T37" s="20">
        <v>-44.4</v>
      </c>
      <c r="V37" s="35" t="s">
        <v>76</v>
      </c>
      <c r="W37" s="34">
        <v>556</v>
      </c>
      <c r="X37" s="20">
        <v>-79.2</v>
      </c>
    </row>
    <row r="38" spans="1:24" ht="12.75">
      <c r="A38" s="13"/>
      <c r="B38" s="35" t="s">
        <v>77</v>
      </c>
      <c r="C38" s="34">
        <v>1234</v>
      </c>
      <c r="D38" s="20">
        <v>-36</v>
      </c>
      <c r="F38" s="35" t="s">
        <v>5</v>
      </c>
      <c r="G38" s="34">
        <v>592</v>
      </c>
      <c r="H38" s="20">
        <v>-46</v>
      </c>
      <c r="J38" s="35" t="s">
        <v>5</v>
      </c>
      <c r="K38" s="34">
        <v>1323</v>
      </c>
      <c r="L38" s="20">
        <v>-39.6</v>
      </c>
      <c r="N38" s="35" t="s">
        <v>5</v>
      </c>
      <c r="O38" s="34">
        <v>1285</v>
      </c>
      <c r="P38" s="20">
        <v>-19.7</v>
      </c>
      <c r="R38" s="35" t="s">
        <v>77</v>
      </c>
      <c r="S38" s="34">
        <v>2173</v>
      </c>
      <c r="T38" s="20">
        <v>-42.8</v>
      </c>
      <c r="V38" s="35" t="s">
        <v>77</v>
      </c>
      <c r="W38" s="34">
        <v>692</v>
      </c>
      <c r="X38" s="20">
        <v>-76</v>
      </c>
    </row>
    <row r="39" spans="1:24" ht="12.75">
      <c r="A39" s="13"/>
      <c r="B39" s="35" t="s">
        <v>5</v>
      </c>
      <c r="C39" s="34">
        <v>1837</v>
      </c>
      <c r="D39" s="20">
        <v>-27.6</v>
      </c>
      <c r="F39" s="35" t="s">
        <v>77</v>
      </c>
      <c r="G39" s="34">
        <v>1809</v>
      </c>
      <c r="H39" s="20">
        <v>-30</v>
      </c>
      <c r="J39" s="35" t="s">
        <v>77</v>
      </c>
      <c r="K39" s="34">
        <v>1768</v>
      </c>
      <c r="L39" s="20">
        <v>-40.6</v>
      </c>
      <c r="N39" s="35" t="s">
        <v>77</v>
      </c>
      <c r="O39" s="34">
        <v>1809</v>
      </c>
      <c r="P39" s="20">
        <v>-30.6</v>
      </c>
      <c r="R39" s="35" t="s">
        <v>78</v>
      </c>
      <c r="S39" s="34">
        <v>2495</v>
      </c>
      <c r="T39" s="20">
        <v>-42</v>
      </c>
      <c r="V39" s="35" t="s">
        <v>5</v>
      </c>
      <c r="W39" s="34">
        <v>1005</v>
      </c>
      <c r="X39" s="20">
        <v>-68</v>
      </c>
    </row>
    <row r="40" spans="1:24" ht="12.75">
      <c r="A40" s="13"/>
      <c r="B40" s="35" t="s">
        <v>78</v>
      </c>
      <c r="C40" s="34">
        <v>2485</v>
      </c>
      <c r="D40" s="20">
        <v>-29.2</v>
      </c>
      <c r="G40" s="34">
        <v>2500</v>
      </c>
      <c r="H40" s="20">
        <v>-21.2</v>
      </c>
      <c r="K40" s="34">
        <v>2500</v>
      </c>
      <c r="L40" s="20">
        <v>-39.2</v>
      </c>
      <c r="O40" s="34">
        <v>2500</v>
      </c>
      <c r="P40" s="20">
        <v>-54.6</v>
      </c>
      <c r="S40" s="34"/>
      <c r="T40" s="20"/>
      <c r="V40" s="35" t="s">
        <v>78</v>
      </c>
      <c r="W40" s="34">
        <v>1180</v>
      </c>
      <c r="X40" s="20">
        <v>-69.2</v>
      </c>
    </row>
    <row r="41" spans="1:24" ht="12.75">
      <c r="A41" s="13"/>
      <c r="C41" s="34">
        <v>2500</v>
      </c>
      <c r="D41" s="20">
        <v>-30.4</v>
      </c>
      <c r="G41" s="34"/>
      <c r="H41" s="20"/>
      <c r="K41" s="34"/>
      <c r="L41" s="20"/>
      <c r="O41" s="34"/>
      <c r="P41" s="20"/>
      <c r="S41" s="34"/>
      <c r="T41" s="20"/>
      <c r="V41" s="35"/>
      <c r="W41" s="34">
        <v>2500</v>
      </c>
      <c r="X41" s="20">
        <v>-47.6</v>
      </c>
    </row>
    <row r="42" spans="1:24" ht="12.75">
      <c r="A42" s="13"/>
      <c r="C42" s="34"/>
      <c r="G42" s="34"/>
      <c r="H42" s="20"/>
      <c r="K42" s="34"/>
      <c r="L42" s="20"/>
      <c r="O42" s="34"/>
      <c r="P42" s="20"/>
      <c r="S42" s="34"/>
      <c r="T42" s="20"/>
      <c r="V42" s="35"/>
      <c r="W42" s="34"/>
      <c r="X42" s="20"/>
    </row>
    <row r="43" spans="1:24" ht="15.75">
      <c r="A43" s="26">
        <f>A35+1</f>
        <v>6</v>
      </c>
      <c r="B43" s="31" t="s">
        <v>33</v>
      </c>
      <c r="C43" s="31" t="s">
        <v>75</v>
      </c>
      <c r="D43" s="36" t="s">
        <v>95</v>
      </c>
      <c r="F43" s="31" t="s">
        <v>49</v>
      </c>
      <c r="G43" s="31" t="s">
        <v>75</v>
      </c>
      <c r="H43" s="36" t="s">
        <v>95</v>
      </c>
      <c r="J43" s="27" t="s">
        <v>57</v>
      </c>
      <c r="K43" s="31" t="s">
        <v>75</v>
      </c>
      <c r="L43" s="36" t="s">
        <v>95</v>
      </c>
      <c r="N43" s="27" t="s">
        <v>83</v>
      </c>
      <c r="O43" s="31" t="s">
        <v>75</v>
      </c>
      <c r="P43" s="36" t="s">
        <v>95</v>
      </c>
      <c r="R43" s="31" t="s">
        <v>55</v>
      </c>
      <c r="S43" s="31" t="s">
        <v>75</v>
      </c>
      <c r="T43" s="36" t="s">
        <v>95</v>
      </c>
      <c r="V43" s="27" t="s">
        <v>31</v>
      </c>
      <c r="W43" s="31" t="s">
        <v>75</v>
      </c>
      <c r="X43" s="36" t="s">
        <v>95</v>
      </c>
    </row>
    <row r="44" spans="1:29" s="15" customFormat="1" ht="15.75">
      <c r="A44" s="26"/>
      <c r="B44" s="27" t="s">
        <v>486</v>
      </c>
      <c r="C44" s="34">
        <v>0</v>
      </c>
      <c r="D44" s="20">
        <v>-72</v>
      </c>
      <c r="E44" s="31"/>
      <c r="F44" s="27" t="s">
        <v>487</v>
      </c>
      <c r="G44" s="34">
        <v>0</v>
      </c>
      <c r="H44" s="20">
        <v>-73.4</v>
      </c>
      <c r="I44" s="38"/>
      <c r="J44" s="31" t="s">
        <v>488</v>
      </c>
      <c r="K44" s="34">
        <v>0</v>
      </c>
      <c r="L44" s="20">
        <v>-90.3</v>
      </c>
      <c r="M44" s="38"/>
      <c r="N44" s="31" t="s">
        <v>489</v>
      </c>
      <c r="O44" s="34">
        <v>0</v>
      </c>
      <c r="P44" s="20">
        <v>-92</v>
      </c>
      <c r="Q44" s="38"/>
      <c r="R44" s="27" t="s">
        <v>490</v>
      </c>
      <c r="S44" s="34">
        <v>0</v>
      </c>
      <c r="T44" s="20">
        <v>-95.6</v>
      </c>
      <c r="U44" s="38"/>
      <c r="V44" s="27" t="s">
        <v>491</v>
      </c>
      <c r="W44" s="34">
        <v>0</v>
      </c>
      <c r="X44" s="20">
        <v>-196.8</v>
      </c>
      <c r="Y44" s="38"/>
      <c r="Z44" s="38"/>
      <c r="AA44" s="38"/>
      <c r="AB44" s="38"/>
      <c r="AC44" s="38"/>
    </row>
    <row r="45" spans="1:24" ht="12.75">
      <c r="A45" s="26"/>
      <c r="B45" s="35" t="s">
        <v>76</v>
      </c>
      <c r="C45" s="34">
        <v>626</v>
      </c>
      <c r="D45" s="20">
        <v>-50.4</v>
      </c>
      <c r="F45" s="35" t="s">
        <v>5</v>
      </c>
      <c r="G45" s="34">
        <v>330</v>
      </c>
      <c r="H45" s="20">
        <v>-66.4</v>
      </c>
      <c r="J45" s="35" t="s">
        <v>76</v>
      </c>
      <c r="K45" s="34">
        <v>452</v>
      </c>
      <c r="L45" s="20">
        <v>-74.9</v>
      </c>
      <c r="N45" s="35" t="s">
        <v>77</v>
      </c>
      <c r="O45" s="34">
        <v>977</v>
      </c>
      <c r="P45" s="20">
        <v>-72</v>
      </c>
      <c r="R45" s="35" t="s">
        <v>5</v>
      </c>
      <c r="S45" s="34">
        <v>409</v>
      </c>
      <c r="T45" s="20">
        <v>-84.8</v>
      </c>
      <c r="V45" s="35" t="s">
        <v>77</v>
      </c>
      <c r="W45" s="34">
        <v>371</v>
      </c>
      <c r="X45" s="20">
        <v>-180</v>
      </c>
    </row>
    <row r="46" spans="1:24" ht="12.75">
      <c r="A46" s="26"/>
      <c r="B46" s="35" t="s">
        <v>5</v>
      </c>
      <c r="C46" s="34">
        <v>1260</v>
      </c>
      <c r="D46" s="20">
        <v>-30</v>
      </c>
      <c r="F46" s="35" t="s">
        <v>77</v>
      </c>
      <c r="G46" s="34">
        <v>1683</v>
      </c>
      <c r="H46" s="20">
        <v>-47.2</v>
      </c>
      <c r="J46" s="35" t="s">
        <v>5</v>
      </c>
      <c r="K46" s="34">
        <v>550</v>
      </c>
      <c r="L46" s="20">
        <v>-73.8</v>
      </c>
      <c r="N46" s="35" t="s">
        <v>76</v>
      </c>
      <c r="O46" s="34">
        <v>1235</v>
      </c>
      <c r="P46" s="20">
        <v>-62.4</v>
      </c>
      <c r="R46" s="35" t="s">
        <v>77</v>
      </c>
      <c r="S46" s="34">
        <v>1940</v>
      </c>
      <c r="T46" s="20">
        <v>-62.6</v>
      </c>
      <c r="V46" s="35" t="s">
        <v>76</v>
      </c>
      <c r="W46" s="34">
        <v>1073</v>
      </c>
      <c r="X46" s="20">
        <v>-149.4</v>
      </c>
    </row>
    <row r="47" spans="1:24" ht="12.75">
      <c r="A47" s="26"/>
      <c r="B47" s="35" t="s">
        <v>77</v>
      </c>
      <c r="C47" s="34">
        <v>1725</v>
      </c>
      <c r="D47" s="20">
        <v>-33.6</v>
      </c>
      <c r="G47" s="34">
        <v>2500</v>
      </c>
      <c r="H47" s="20">
        <v>-30.8</v>
      </c>
      <c r="J47" s="35" t="s">
        <v>77</v>
      </c>
      <c r="K47" s="34">
        <v>1406</v>
      </c>
      <c r="L47" s="20">
        <v>-64.2</v>
      </c>
      <c r="N47" s="35" t="s">
        <v>78</v>
      </c>
      <c r="O47" s="34">
        <v>1911</v>
      </c>
      <c r="P47" s="20">
        <v>-57</v>
      </c>
      <c r="S47" s="34">
        <v>2500</v>
      </c>
      <c r="T47" s="20">
        <v>-54</v>
      </c>
      <c r="V47" s="35" t="s">
        <v>78</v>
      </c>
      <c r="W47" s="34">
        <v>1156</v>
      </c>
      <c r="X47" s="20">
        <v>-145.6</v>
      </c>
    </row>
    <row r="48" spans="1:24" ht="12.75">
      <c r="A48" s="26"/>
      <c r="C48" s="34">
        <v>2500</v>
      </c>
      <c r="D48" s="20">
        <v>-38.2</v>
      </c>
      <c r="G48" s="34"/>
      <c r="H48" s="20"/>
      <c r="K48" s="34"/>
      <c r="L48" s="20"/>
      <c r="N48" s="35" t="s">
        <v>5</v>
      </c>
      <c r="O48" s="34">
        <v>2100</v>
      </c>
      <c r="P48" s="20">
        <v>-48</v>
      </c>
      <c r="S48" s="34"/>
      <c r="T48" s="20"/>
      <c r="V48" s="35" t="s">
        <v>5</v>
      </c>
      <c r="W48" s="34">
        <v>1738</v>
      </c>
      <c r="X48" s="20">
        <v>-110</v>
      </c>
    </row>
    <row r="49" spans="1:24" ht="12.75">
      <c r="A49" s="26"/>
      <c r="C49" s="34"/>
      <c r="G49" s="34"/>
      <c r="H49" s="20"/>
      <c r="K49" s="34"/>
      <c r="L49" s="20"/>
      <c r="O49" s="34">
        <v>2500</v>
      </c>
      <c r="P49" s="20">
        <v>-18</v>
      </c>
      <c r="S49" s="34"/>
      <c r="T49" s="20"/>
      <c r="V49" s="35"/>
      <c r="W49" s="34">
        <v>2500</v>
      </c>
      <c r="X49" s="20" t="s">
        <v>419</v>
      </c>
    </row>
    <row r="50" spans="1:24" ht="12.75">
      <c r="A50" s="26"/>
      <c r="C50" s="34"/>
      <c r="G50" s="34"/>
      <c r="H50" s="20"/>
      <c r="K50" s="34"/>
      <c r="L50" s="20"/>
      <c r="O50" s="34"/>
      <c r="P50" s="20"/>
      <c r="S50" s="34"/>
      <c r="T50" s="20"/>
      <c r="V50" s="35"/>
      <c r="W50" s="34"/>
      <c r="X50" s="20"/>
    </row>
    <row r="51" spans="1:24" ht="15.75">
      <c r="A51" s="13">
        <f>A43+1</f>
        <v>7</v>
      </c>
      <c r="B51" s="27" t="s">
        <v>17</v>
      </c>
      <c r="C51" s="31" t="s">
        <v>75</v>
      </c>
      <c r="D51" s="36" t="s">
        <v>95</v>
      </c>
      <c r="F51" s="27" t="s">
        <v>22</v>
      </c>
      <c r="G51" s="31" t="s">
        <v>75</v>
      </c>
      <c r="H51" s="36" t="s">
        <v>95</v>
      </c>
      <c r="J51" s="31" t="s">
        <v>61</v>
      </c>
      <c r="K51" s="31" t="s">
        <v>75</v>
      </c>
      <c r="L51" s="36" t="s">
        <v>95</v>
      </c>
      <c r="N51" s="31" t="s">
        <v>20</v>
      </c>
      <c r="O51" s="31" t="s">
        <v>75</v>
      </c>
      <c r="P51" s="36" t="s">
        <v>95</v>
      </c>
      <c r="R51" s="27" t="s">
        <v>94</v>
      </c>
      <c r="S51" s="31" t="s">
        <v>75</v>
      </c>
      <c r="T51" s="36" t="s">
        <v>95</v>
      </c>
      <c r="V51" s="27" t="s">
        <v>24</v>
      </c>
      <c r="W51" s="31" t="s">
        <v>75</v>
      </c>
      <c r="X51" s="36" t="s">
        <v>95</v>
      </c>
    </row>
    <row r="52" spans="1:29" s="15" customFormat="1" ht="15.75">
      <c r="A52" s="13"/>
      <c r="B52" s="27" t="s">
        <v>492</v>
      </c>
      <c r="C52" s="34">
        <v>0</v>
      </c>
      <c r="D52" s="20">
        <v>-84.4</v>
      </c>
      <c r="E52" s="31"/>
      <c r="F52" s="27" t="s">
        <v>493</v>
      </c>
      <c r="G52" s="34">
        <v>0</v>
      </c>
      <c r="H52" s="20">
        <v>-85</v>
      </c>
      <c r="I52" s="38"/>
      <c r="J52" s="27" t="s">
        <v>494</v>
      </c>
      <c r="K52" s="34">
        <v>0</v>
      </c>
      <c r="L52" s="20">
        <v>-115</v>
      </c>
      <c r="M52" s="38"/>
      <c r="N52" s="27" t="s">
        <v>495</v>
      </c>
      <c r="O52" s="34">
        <v>0</v>
      </c>
      <c r="P52" s="20">
        <v>-126.8</v>
      </c>
      <c r="Q52" s="38"/>
      <c r="R52" s="27" t="s">
        <v>496</v>
      </c>
      <c r="S52" s="34">
        <v>0</v>
      </c>
      <c r="T52" s="20">
        <v>-154.4</v>
      </c>
      <c r="U52" s="38"/>
      <c r="V52" s="27" t="s">
        <v>497</v>
      </c>
      <c r="W52" s="34">
        <v>0</v>
      </c>
      <c r="X52" s="20">
        <v>-209.4</v>
      </c>
      <c r="Y52" s="38"/>
      <c r="Z52" s="38"/>
      <c r="AA52" s="38"/>
      <c r="AB52" s="38"/>
      <c r="AC52" s="38"/>
    </row>
    <row r="53" spans="1:24" ht="12.75">
      <c r="A53" s="13"/>
      <c r="B53" s="35" t="s">
        <v>77</v>
      </c>
      <c r="C53" s="34">
        <v>303</v>
      </c>
      <c r="D53" s="20">
        <v>-73.2</v>
      </c>
      <c r="F53" s="35" t="s">
        <v>77</v>
      </c>
      <c r="G53" s="34">
        <v>430</v>
      </c>
      <c r="H53" s="20">
        <v>-71.4</v>
      </c>
      <c r="J53" s="35" t="s">
        <v>5</v>
      </c>
      <c r="K53" s="34">
        <v>604</v>
      </c>
      <c r="L53" s="20">
        <v>-94</v>
      </c>
      <c r="N53" s="35" t="s">
        <v>5</v>
      </c>
      <c r="O53" s="34">
        <v>590</v>
      </c>
      <c r="P53" s="20">
        <v>-106.8</v>
      </c>
      <c r="R53" s="35" t="s">
        <v>76</v>
      </c>
      <c r="S53" s="34">
        <v>973</v>
      </c>
      <c r="T53" s="20">
        <v>-124.6</v>
      </c>
      <c r="V53" s="35" t="s">
        <v>77</v>
      </c>
      <c r="W53" s="34">
        <v>336</v>
      </c>
      <c r="X53" s="20">
        <v>-193.2</v>
      </c>
    </row>
    <row r="54" spans="1:24" ht="12.75">
      <c r="A54" s="13"/>
      <c r="B54" s="35" t="s">
        <v>76</v>
      </c>
      <c r="C54" s="34">
        <v>351</v>
      </c>
      <c r="D54" s="20">
        <v>-71.4</v>
      </c>
      <c r="F54" s="35" t="s">
        <v>5</v>
      </c>
      <c r="G54" s="34">
        <v>771</v>
      </c>
      <c r="H54" s="20">
        <v>-59.2</v>
      </c>
      <c r="J54" s="35" t="s">
        <v>77</v>
      </c>
      <c r="K54" s="34">
        <v>2125</v>
      </c>
      <c r="L54" s="20">
        <v>-75</v>
      </c>
      <c r="O54" s="34">
        <v>2500</v>
      </c>
      <c r="P54" s="20">
        <v>-82</v>
      </c>
      <c r="R54" s="35" t="s">
        <v>5</v>
      </c>
      <c r="S54" s="34">
        <v>1725</v>
      </c>
      <c r="T54" s="20">
        <v>-110</v>
      </c>
      <c r="V54" s="35" t="s">
        <v>76</v>
      </c>
      <c r="W54" s="34">
        <v>1031</v>
      </c>
      <c r="X54" s="20">
        <v>-161</v>
      </c>
    </row>
    <row r="55" spans="1:24" ht="12.75">
      <c r="A55" s="13"/>
      <c r="B55" s="35" t="s">
        <v>5</v>
      </c>
      <c r="C55" s="34">
        <v>575</v>
      </c>
      <c r="D55" s="20">
        <v>-66.8</v>
      </c>
      <c r="F55" s="35" t="s">
        <v>78</v>
      </c>
      <c r="G55" s="34">
        <v>2400</v>
      </c>
      <c r="H55" s="20">
        <v>-59.2</v>
      </c>
      <c r="K55" s="34">
        <v>2500</v>
      </c>
      <c r="L55" s="20">
        <v>-69.6</v>
      </c>
      <c r="O55" s="34"/>
      <c r="P55" s="20"/>
      <c r="R55" s="35" t="s">
        <v>77</v>
      </c>
      <c r="S55" s="34">
        <v>1773</v>
      </c>
      <c r="T55" s="20">
        <v>-109.6</v>
      </c>
      <c r="V55" s="35" t="s">
        <v>78</v>
      </c>
      <c r="W55" s="34">
        <v>1043</v>
      </c>
      <c r="X55" s="20">
        <v>-160</v>
      </c>
    </row>
    <row r="56" spans="1:24" ht="12.75">
      <c r="A56" s="13"/>
      <c r="C56" s="34">
        <v>2500</v>
      </c>
      <c r="D56" s="20">
        <v>-60.20314136125654</v>
      </c>
      <c r="G56" s="34">
        <v>2500</v>
      </c>
      <c r="H56" s="20">
        <v>-58.2</v>
      </c>
      <c r="K56" s="34"/>
      <c r="L56" s="20"/>
      <c r="O56" s="34"/>
      <c r="P56" s="20"/>
      <c r="S56" s="34">
        <v>2500</v>
      </c>
      <c r="T56" s="20">
        <v>-107.6</v>
      </c>
      <c r="V56" s="35" t="s">
        <v>5</v>
      </c>
      <c r="W56" s="34">
        <v>1680</v>
      </c>
      <c r="X56" s="20">
        <v>-122.4</v>
      </c>
    </row>
    <row r="57" spans="1:24" ht="12.75">
      <c r="A57" s="13"/>
      <c r="C57" s="34"/>
      <c r="G57" s="34"/>
      <c r="H57" s="20"/>
      <c r="K57" s="34"/>
      <c r="L57" s="20"/>
      <c r="O57" s="34"/>
      <c r="P57" s="20"/>
      <c r="S57" s="34"/>
      <c r="T57" s="20"/>
      <c r="V57" s="35"/>
      <c r="W57" s="34">
        <v>2500</v>
      </c>
      <c r="X57" s="20">
        <v>-110.4</v>
      </c>
    </row>
    <row r="58" spans="1:24" ht="12.75">
      <c r="A58" s="13"/>
      <c r="C58" s="34"/>
      <c r="G58" s="34"/>
      <c r="H58" s="20"/>
      <c r="K58" s="34"/>
      <c r="L58" s="20"/>
      <c r="O58" s="34"/>
      <c r="P58" s="20"/>
      <c r="S58" s="34"/>
      <c r="T58" s="20"/>
      <c r="V58" s="35"/>
      <c r="W58" s="34"/>
      <c r="X58" s="20"/>
    </row>
    <row r="59" spans="1:20" ht="15.75">
      <c r="A59" s="26">
        <f>A51+1</f>
        <v>8</v>
      </c>
      <c r="B59" s="31" t="s">
        <v>58</v>
      </c>
      <c r="C59" s="31" t="s">
        <v>75</v>
      </c>
      <c r="D59" s="36" t="s">
        <v>95</v>
      </c>
      <c r="F59" s="31" t="s">
        <v>2</v>
      </c>
      <c r="G59" s="31" t="s">
        <v>75</v>
      </c>
      <c r="H59" s="36" t="s">
        <v>95</v>
      </c>
      <c r="J59" s="27" t="s">
        <v>27</v>
      </c>
      <c r="K59" s="31" t="s">
        <v>75</v>
      </c>
      <c r="L59" s="36" t="s">
        <v>95</v>
      </c>
      <c r="N59" s="27" t="s">
        <v>86</v>
      </c>
      <c r="O59" s="31" t="s">
        <v>75</v>
      </c>
      <c r="P59" s="36" t="s">
        <v>95</v>
      </c>
      <c r="R59" s="27" t="s">
        <v>26</v>
      </c>
      <c r="S59" s="31" t="s">
        <v>75</v>
      </c>
      <c r="T59" s="36" t="s">
        <v>95</v>
      </c>
    </row>
    <row r="60" spans="1:29" s="15" customFormat="1" ht="15.75">
      <c r="A60" s="26"/>
      <c r="B60" s="27" t="s">
        <v>498</v>
      </c>
      <c r="C60" s="34">
        <v>0</v>
      </c>
      <c r="D60" s="20">
        <v>-108</v>
      </c>
      <c r="E60" s="31"/>
      <c r="F60" s="27" t="s">
        <v>499</v>
      </c>
      <c r="G60" s="34">
        <v>0</v>
      </c>
      <c r="H60" s="20">
        <v>-110.9</v>
      </c>
      <c r="I60" s="38"/>
      <c r="J60" s="27" t="s">
        <v>500</v>
      </c>
      <c r="K60" s="34">
        <v>0</v>
      </c>
      <c r="L60" s="20">
        <v>-151</v>
      </c>
      <c r="M60" s="38"/>
      <c r="N60" s="27" t="s">
        <v>501</v>
      </c>
      <c r="O60" s="34">
        <v>0</v>
      </c>
      <c r="P60" s="20">
        <v>-212.6</v>
      </c>
      <c r="Q60" s="38"/>
      <c r="R60" s="27" t="s">
        <v>502</v>
      </c>
      <c r="S60" s="34">
        <v>0</v>
      </c>
      <c r="T60" s="20">
        <v>-193.6</v>
      </c>
      <c r="U60" s="38"/>
      <c r="V60" s="38"/>
      <c r="W60" s="38"/>
      <c r="X60" s="38"/>
      <c r="Y60" s="38"/>
      <c r="Z60" s="38"/>
      <c r="AA60" s="38"/>
      <c r="AB60" s="38"/>
      <c r="AC60" s="38"/>
    </row>
    <row r="61" spans="1:20" ht="12.75">
      <c r="A61" s="26"/>
      <c r="B61" s="35" t="s">
        <v>76</v>
      </c>
      <c r="C61" s="34">
        <v>1273</v>
      </c>
      <c r="D61" s="20">
        <v>-64</v>
      </c>
      <c r="F61" s="35" t="s">
        <v>76</v>
      </c>
      <c r="G61" s="34">
        <v>465</v>
      </c>
      <c r="H61" s="20">
        <v>-92.9</v>
      </c>
      <c r="J61" s="35" t="s">
        <v>77</v>
      </c>
      <c r="K61" s="34">
        <v>923</v>
      </c>
      <c r="L61" s="20">
        <v>-116</v>
      </c>
      <c r="N61" s="35" t="s">
        <v>77</v>
      </c>
      <c r="O61" s="34">
        <v>977</v>
      </c>
      <c r="P61" s="20">
        <v>-198</v>
      </c>
      <c r="R61" s="35" t="s">
        <v>77</v>
      </c>
      <c r="S61" s="34">
        <v>459</v>
      </c>
      <c r="T61" s="20">
        <v>-177.6</v>
      </c>
    </row>
    <row r="62" spans="1:20" ht="12.75">
      <c r="A62" s="26"/>
      <c r="B62" s="35" t="s">
        <v>5</v>
      </c>
      <c r="C62" s="34">
        <v>1650</v>
      </c>
      <c r="D62" s="20">
        <v>-54.4</v>
      </c>
      <c r="F62" s="35" t="s">
        <v>5</v>
      </c>
      <c r="G62" s="34">
        <v>500</v>
      </c>
      <c r="H62" s="20">
        <v>-91.7</v>
      </c>
      <c r="J62" s="35" t="s">
        <v>76</v>
      </c>
      <c r="K62" s="34">
        <v>987</v>
      </c>
      <c r="L62" s="20">
        <v>-115.6</v>
      </c>
      <c r="N62" s="35" t="s">
        <v>76</v>
      </c>
      <c r="O62" s="34">
        <v>1235</v>
      </c>
      <c r="P62" s="20">
        <v>-164</v>
      </c>
      <c r="R62" s="35" t="s">
        <v>76</v>
      </c>
      <c r="S62" s="34">
        <v>887</v>
      </c>
      <c r="T62" s="20">
        <v>-161</v>
      </c>
    </row>
    <row r="63" spans="1:20" ht="12.75">
      <c r="A63" s="26"/>
      <c r="B63" s="35" t="s">
        <v>77</v>
      </c>
      <c r="C63" s="34">
        <v>2190</v>
      </c>
      <c r="D63" s="20">
        <v>-53.2</v>
      </c>
      <c r="F63" s="35" t="s">
        <v>77</v>
      </c>
      <c r="G63" s="34">
        <v>932</v>
      </c>
      <c r="H63" s="20">
        <v>-84.6</v>
      </c>
      <c r="J63" s="35" t="s">
        <v>78</v>
      </c>
      <c r="K63" s="34">
        <v>1376</v>
      </c>
      <c r="L63" s="20">
        <v>-103.6</v>
      </c>
      <c r="N63" s="35" t="s">
        <v>78</v>
      </c>
      <c r="O63" s="34">
        <v>1911</v>
      </c>
      <c r="P63" s="20">
        <v>-163</v>
      </c>
      <c r="R63" s="35" t="s">
        <v>78</v>
      </c>
      <c r="S63" s="34">
        <v>1597</v>
      </c>
      <c r="T63" s="20">
        <v>-141.2</v>
      </c>
    </row>
    <row r="64" spans="1:20" ht="12.75">
      <c r="A64" s="26"/>
      <c r="C64" s="34">
        <v>2500</v>
      </c>
      <c r="D64" s="20">
        <v>-52</v>
      </c>
      <c r="F64" s="35" t="s">
        <v>78</v>
      </c>
      <c r="G64" s="34">
        <v>2273</v>
      </c>
      <c r="H64" s="20">
        <v>-70.2</v>
      </c>
      <c r="J64" s="35" t="s">
        <v>5</v>
      </c>
      <c r="K64" s="34">
        <v>1691</v>
      </c>
      <c r="L64" s="20">
        <v>-90</v>
      </c>
      <c r="N64" s="35" t="s">
        <v>5</v>
      </c>
      <c r="O64" s="34">
        <v>2100</v>
      </c>
      <c r="P64" s="20">
        <v>-127</v>
      </c>
      <c r="R64" s="35" t="s">
        <v>5</v>
      </c>
      <c r="S64" s="34">
        <v>1655</v>
      </c>
      <c r="T64" s="20">
        <v>-138.4</v>
      </c>
    </row>
    <row r="65" spans="1:20" ht="12.75">
      <c r="A65" s="26"/>
      <c r="C65" s="34"/>
      <c r="G65" s="34">
        <v>2500</v>
      </c>
      <c r="H65" s="20">
        <v>-71.6</v>
      </c>
      <c r="K65" s="34">
        <v>2500</v>
      </c>
      <c r="L65" s="20">
        <v>-68.4</v>
      </c>
      <c r="O65" s="34">
        <v>2500</v>
      </c>
      <c r="P65" s="20">
        <v>-108</v>
      </c>
      <c r="S65" s="34">
        <v>2500</v>
      </c>
      <c r="T65" s="20">
        <v>-118.4</v>
      </c>
    </row>
    <row r="66" spans="1:20" ht="12.75">
      <c r="A66" s="26"/>
      <c r="C66" s="34"/>
      <c r="G66" s="34"/>
      <c r="H66" s="20"/>
      <c r="K66" s="34"/>
      <c r="L66" s="20"/>
      <c r="O66" s="34"/>
      <c r="P66" s="20"/>
      <c r="S66" s="34"/>
      <c r="T66" s="20"/>
    </row>
    <row r="67" spans="1:12" ht="15.75">
      <c r="A67" s="13">
        <f>A59+1</f>
        <v>9</v>
      </c>
      <c r="B67" s="31" t="s">
        <v>57</v>
      </c>
      <c r="C67" s="31" t="s">
        <v>75</v>
      </c>
      <c r="D67" s="36" t="s">
        <v>95</v>
      </c>
      <c r="F67" s="27" t="s">
        <v>47</v>
      </c>
      <c r="G67" s="31" t="s">
        <v>75</v>
      </c>
      <c r="H67" s="36" t="s">
        <v>95</v>
      </c>
      <c r="J67" s="27" t="s">
        <v>10</v>
      </c>
      <c r="K67" s="31" t="s">
        <v>75</v>
      </c>
      <c r="L67" s="36" t="s">
        <v>95</v>
      </c>
    </row>
    <row r="68" spans="1:29" s="15" customFormat="1" ht="15.75">
      <c r="A68" s="13"/>
      <c r="B68" s="27" t="s">
        <v>503</v>
      </c>
      <c r="C68" s="34">
        <v>0</v>
      </c>
      <c r="D68" s="20">
        <v>-140.6</v>
      </c>
      <c r="E68" s="31"/>
      <c r="F68" s="27" t="s">
        <v>504</v>
      </c>
      <c r="G68" s="34">
        <v>0</v>
      </c>
      <c r="H68" s="20">
        <v>-145.4</v>
      </c>
      <c r="I68" s="38"/>
      <c r="J68" s="27" t="s">
        <v>505</v>
      </c>
      <c r="K68" s="34">
        <v>0</v>
      </c>
      <c r="L68" s="20">
        <v>-188.8</v>
      </c>
      <c r="M68" s="38"/>
      <c r="Q68" s="38"/>
      <c r="U68" s="38"/>
      <c r="V68" s="38"/>
      <c r="W68" s="38"/>
      <c r="X68" s="38"/>
      <c r="Y68" s="38"/>
      <c r="Z68" s="38"/>
      <c r="AA68" s="38"/>
      <c r="AB68" s="38"/>
      <c r="AC68" s="38"/>
    </row>
    <row r="69" spans="1:12" ht="12.75">
      <c r="A69" s="13"/>
      <c r="B69" s="35" t="s">
        <v>76</v>
      </c>
      <c r="C69" s="34">
        <v>1108</v>
      </c>
      <c r="D69" s="20">
        <v>-103.6</v>
      </c>
      <c r="F69" s="35" t="s">
        <v>76</v>
      </c>
      <c r="G69" s="34">
        <v>1233</v>
      </c>
      <c r="H69" s="20">
        <v>-104.6</v>
      </c>
      <c r="J69" s="35" t="s">
        <v>76</v>
      </c>
      <c r="K69" s="34">
        <v>977</v>
      </c>
      <c r="L69" s="20">
        <v>-154</v>
      </c>
    </row>
    <row r="70" spans="1:12" ht="12.75">
      <c r="A70" s="13"/>
      <c r="B70" s="35" t="s">
        <v>77</v>
      </c>
      <c r="C70" s="34">
        <v>1406</v>
      </c>
      <c r="D70" s="20">
        <v>-95.4</v>
      </c>
      <c r="F70" s="35" t="s">
        <v>5</v>
      </c>
      <c r="G70" s="34">
        <v>1350</v>
      </c>
      <c r="H70" s="20">
        <v>-102</v>
      </c>
      <c r="J70" s="35" t="s">
        <v>77</v>
      </c>
      <c r="K70" s="34">
        <v>1235</v>
      </c>
      <c r="L70" s="20">
        <v>-152</v>
      </c>
    </row>
    <row r="71" spans="1:12" ht="12.75">
      <c r="A71" s="13"/>
      <c r="B71" s="35" t="s">
        <v>5</v>
      </c>
      <c r="C71" s="34">
        <v>2000</v>
      </c>
      <c r="D71" s="20">
        <v>-78.7</v>
      </c>
      <c r="F71" s="35" t="s">
        <v>77</v>
      </c>
      <c r="G71" s="34">
        <v>1811</v>
      </c>
      <c r="H71" s="20">
        <v>-101.6</v>
      </c>
      <c r="J71" s="35" t="s">
        <v>78</v>
      </c>
      <c r="K71" s="34">
        <v>1911</v>
      </c>
      <c r="L71" s="20">
        <v>-136</v>
      </c>
    </row>
    <row r="72" spans="1:12" ht="12.75">
      <c r="A72" s="13"/>
      <c r="C72" s="34">
        <v>2500</v>
      </c>
      <c r="D72" s="20">
        <v>-74.1</v>
      </c>
      <c r="G72" s="34">
        <v>2500</v>
      </c>
      <c r="H72" s="20">
        <v>-101.4</v>
      </c>
      <c r="J72" s="35" t="s">
        <v>5</v>
      </c>
      <c r="K72" s="34">
        <v>2100</v>
      </c>
      <c r="L72" s="20">
        <v>-128.8</v>
      </c>
    </row>
    <row r="73" spans="1:12" ht="12.75">
      <c r="A73" s="13"/>
      <c r="C73" s="34"/>
      <c r="G73" s="34"/>
      <c r="H73" s="20"/>
      <c r="K73" s="34">
        <v>2500</v>
      </c>
      <c r="L73" s="20">
        <v>-114.4</v>
      </c>
    </row>
    <row r="74" spans="1:12" ht="12.75">
      <c r="A74" s="13"/>
      <c r="C74" s="34"/>
      <c r="G74" s="34"/>
      <c r="H74" s="20"/>
      <c r="K74" s="34"/>
      <c r="L74" s="20"/>
    </row>
    <row r="75" spans="1:12" ht="15.75">
      <c r="A75" s="26">
        <f>A67+1</f>
        <v>10</v>
      </c>
      <c r="B75" s="27" t="s">
        <v>1</v>
      </c>
      <c r="C75" s="31" t="s">
        <v>75</v>
      </c>
      <c r="D75" s="36" t="s">
        <v>95</v>
      </c>
      <c r="F75" s="27" t="s">
        <v>25</v>
      </c>
      <c r="G75" s="31" t="s">
        <v>75</v>
      </c>
      <c r="H75" s="36" t="s">
        <v>95</v>
      </c>
      <c r="J75" s="27" t="s">
        <v>87</v>
      </c>
      <c r="K75" s="31" t="s">
        <v>75</v>
      </c>
      <c r="L75" s="36" t="s">
        <v>95</v>
      </c>
    </row>
    <row r="76" spans="1:29" s="15" customFormat="1" ht="15.75">
      <c r="A76" s="26"/>
      <c r="B76" s="27" t="s">
        <v>506</v>
      </c>
      <c r="C76" s="34">
        <v>0</v>
      </c>
      <c r="D76" s="20">
        <v>-162</v>
      </c>
      <c r="E76" s="31"/>
      <c r="F76" s="27" t="s">
        <v>507</v>
      </c>
      <c r="G76" s="34">
        <v>0</v>
      </c>
      <c r="H76" s="20">
        <v>-169</v>
      </c>
      <c r="I76" s="38"/>
      <c r="J76" s="27" t="s">
        <v>508</v>
      </c>
      <c r="K76" s="34">
        <v>0</v>
      </c>
      <c r="L76" s="20">
        <v>-210.4</v>
      </c>
      <c r="M76" s="38"/>
      <c r="N76" s="38"/>
      <c r="O76" s="38"/>
      <c r="P76" s="38"/>
      <c r="Q76" s="38"/>
      <c r="R76" s="38"/>
      <c r="S76" s="38"/>
      <c r="T76" s="38"/>
      <c r="U76" s="38"/>
      <c r="V76" s="38"/>
      <c r="W76" s="38"/>
      <c r="X76" s="38"/>
      <c r="Y76" s="38"/>
      <c r="Z76" s="38"/>
      <c r="AA76" s="38"/>
      <c r="AB76" s="38"/>
      <c r="AC76" s="38"/>
    </row>
    <row r="77" spans="1:12" ht="12.75">
      <c r="A77" s="26"/>
      <c r="B77" s="35" t="s">
        <v>76</v>
      </c>
      <c r="C77" s="34">
        <v>1075</v>
      </c>
      <c r="D77" s="20">
        <v>-128.4</v>
      </c>
      <c r="F77" s="35" t="s">
        <v>76</v>
      </c>
      <c r="G77" s="34">
        <v>1125</v>
      </c>
      <c r="H77" s="20">
        <v>-131.2</v>
      </c>
      <c r="J77" s="35" t="s">
        <v>77</v>
      </c>
      <c r="K77" s="34">
        <v>312</v>
      </c>
      <c r="L77" s="20">
        <v>-195.9</v>
      </c>
    </row>
    <row r="78" spans="1:12" ht="12.75">
      <c r="A78" s="26"/>
      <c r="B78" s="35" t="s">
        <v>77</v>
      </c>
      <c r="C78" s="34">
        <v>1090</v>
      </c>
      <c r="D78" s="20">
        <v>-128</v>
      </c>
      <c r="F78" s="35" t="s">
        <v>77</v>
      </c>
      <c r="G78" s="34">
        <v>1153</v>
      </c>
      <c r="H78" s="20">
        <v>-130.4</v>
      </c>
      <c r="J78" s="35" t="s">
        <v>78</v>
      </c>
      <c r="K78" s="34">
        <v>952</v>
      </c>
      <c r="L78" s="20">
        <v>-164.7</v>
      </c>
    </row>
    <row r="79" spans="1:12" ht="12.75">
      <c r="A79" s="26"/>
      <c r="B79" s="35" t="s">
        <v>5</v>
      </c>
      <c r="C79" s="34">
        <v>2030</v>
      </c>
      <c r="D79" s="20">
        <v>-101.6</v>
      </c>
      <c r="F79" s="35" t="s">
        <v>5</v>
      </c>
      <c r="G79" s="34">
        <v>2020</v>
      </c>
      <c r="H79" s="20">
        <v>-109</v>
      </c>
      <c r="J79" s="35" t="s">
        <v>76</v>
      </c>
      <c r="K79" s="34">
        <v>990</v>
      </c>
      <c r="L79" s="20">
        <v>-161.6</v>
      </c>
    </row>
    <row r="80" spans="1:12" ht="12.75">
      <c r="A80" s="26"/>
      <c r="C80" s="34">
        <v>2500</v>
      </c>
      <c r="D80" s="20">
        <v>-97.6</v>
      </c>
      <c r="G80" s="34">
        <v>2500</v>
      </c>
      <c r="H80" s="20">
        <v>-106</v>
      </c>
      <c r="J80" s="35" t="s">
        <v>5</v>
      </c>
      <c r="K80" s="34">
        <v>1654</v>
      </c>
      <c r="L80" s="20">
        <v>-112.7</v>
      </c>
    </row>
    <row r="81" spans="1:12" ht="12.75">
      <c r="A81" s="26"/>
      <c r="C81" s="34"/>
      <c r="G81" s="34"/>
      <c r="H81" s="20"/>
      <c r="K81" s="34">
        <v>2000</v>
      </c>
      <c r="L81" s="20">
        <v>-105</v>
      </c>
    </row>
    <row r="82" spans="1:12" ht="12.75">
      <c r="A82" s="26"/>
      <c r="C82" s="34"/>
      <c r="G82" s="34"/>
      <c r="H82" s="20"/>
      <c r="K82" s="34"/>
      <c r="L82" s="20"/>
    </row>
    <row r="83" spans="1:8" ht="15.75">
      <c r="A83" s="13">
        <f>A75+1</f>
        <v>11</v>
      </c>
      <c r="B83" s="27" t="s">
        <v>5</v>
      </c>
      <c r="C83" s="31" t="s">
        <v>75</v>
      </c>
      <c r="D83" s="36" t="s">
        <v>95</v>
      </c>
      <c r="F83" s="27" t="s">
        <v>51</v>
      </c>
      <c r="G83" s="31" t="s">
        <v>75</v>
      </c>
      <c r="H83" s="36" t="s">
        <v>95</v>
      </c>
    </row>
    <row r="84" spans="1:29" s="15" customFormat="1" ht="15.75">
      <c r="A84" s="13"/>
      <c r="B84" s="27" t="s">
        <v>566</v>
      </c>
      <c r="C84" s="34">
        <v>0</v>
      </c>
      <c r="D84" s="20">
        <f>-96.078*0.666666666666667</f>
        <v>-64.05200000000004</v>
      </c>
      <c r="E84" s="31"/>
      <c r="F84" s="27" t="s">
        <v>509</v>
      </c>
      <c r="G84" s="34">
        <v>0</v>
      </c>
      <c r="H84" s="20">
        <v>-197</v>
      </c>
      <c r="I84" s="38"/>
      <c r="J84" s="38"/>
      <c r="K84" s="38"/>
      <c r="L84" s="38"/>
      <c r="M84" s="38"/>
      <c r="N84" s="38"/>
      <c r="O84" s="38"/>
      <c r="P84" s="38"/>
      <c r="Q84" s="38"/>
      <c r="R84" s="38"/>
      <c r="S84" s="38"/>
      <c r="T84" s="38"/>
      <c r="U84" s="38"/>
      <c r="V84" s="38"/>
      <c r="W84" s="38"/>
      <c r="X84" s="38"/>
      <c r="Y84" s="38"/>
      <c r="Z84" s="38"/>
      <c r="AA84" s="38"/>
      <c r="AB84" s="38"/>
      <c r="AC84" s="38"/>
    </row>
    <row r="85" spans="1:8" ht="12.75">
      <c r="A85" s="13"/>
      <c r="C85" s="34">
        <v>2500</v>
      </c>
      <c r="D85" s="20">
        <f>-65.398*0.666666666666667</f>
        <v>-43.59866666666668</v>
      </c>
      <c r="F85" s="35" t="s">
        <v>77</v>
      </c>
      <c r="G85" s="34">
        <v>1043</v>
      </c>
      <c r="H85" s="20">
        <v>-160.7</v>
      </c>
    </row>
    <row r="86" spans="1:8" ht="12.75">
      <c r="A86" s="13"/>
      <c r="F86" s="35" t="s">
        <v>76</v>
      </c>
      <c r="G86" s="34">
        <v>1145</v>
      </c>
      <c r="H86" s="20">
        <v>-157</v>
      </c>
    </row>
    <row r="87" spans="1:8" ht="12.75">
      <c r="A87" s="13"/>
      <c r="C87" s="34"/>
      <c r="F87" s="35" t="s">
        <v>78</v>
      </c>
      <c r="G87" s="34">
        <v>1640</v>
      </c>
      <c r="H87" s="20">
        <v>-144</v>
      </c>
    </row>
    <row r="88" spans="1:8" ht="12.75">
      <c r="A88" s="13"/>
      <c r="C88" s="34"/>
      <c r="F88" s="35" t="s">
        <v>5</v>
      </c>
      <c r="G88" s="34">
        <v>2300</v>
      </c>
      <c r="H88" s="20">
        <v>-121.6</v>
      </c>
    </row>
    <row r="89" spans="1:8" ht="12.75">
      <c r="A89" s="13"/>
      <c r="C89" s="34"/>
      <c r="G89" s="34">
        <v>2500</v>
      </c>
      <c r="H89" s="20">
        <v>-119</v>
      </c>
    </row>
    <row r="90" spans="1:8" ht="12.75">
      <c r="A90" s="13"/>
      <c r="C90" s="34"/>
      <c r="G90" s="34"/>
      <c r="H90" s="20"/>
    </row>
    <row r="91" spans="1:8" ht="15.75">
      <c r="A91" s="26">
        <f>A83+1</f>
        <v>12</v>
      </c>
      <c r="B91" s="27" t="s">
        <v>5</v>
      </c>
      <c r="C91" s="31" t="s">
        <v>75</v>
      </c>
      <c r="D91" s="36" t="s">
        <v>95</v>
      </c>
      <c r="F91" s="27" t="s">
        <v>6</v>
      </c>
      <c r="G91" s="31" t="s">
        <v>75</v>
      </c>
      <c r="H91" s="36" t="s">
        <v>95</v>
      </c>
    </row>
    <row r="92" spans="1:8" ht="15.75">
      <c r="A92" s="26"/>
      <c r="B92" s="27" t="s">
        <v>567</v>
      </c>
      <c r="C92" s="34">
        <v>0</v>
      </c>
      <c r="D92" s="20">
        <v>-20.289</v>
      </c>
      <c r="F92" s="27" t="s">
        <v>510</v>
      </c>
      <c r="G92" s="34">
        <v>0</v>
      </c>
      <c r="H92" s="20">
        <v>-205.1</v>
      </c>
    </row>
    <row r="93" spans="1:8" ht="12.75">
      <c r="A93" s="26"/>
      <c r="C93" s="34">
        <v>2500</v>
      </c>
      <c r="D93" s="20">
        <v>-42.268</v>
      </c>
      <c r="F93" s="35" t="s">
        <v>77</v>
      </c>
      <c r="G93" s="34">
        <v>977</v>
      </c>
      <c r="H93" s="20">
        <v>-169.2</v>
      </c>
    </row>
    <row r="94" spans="1:8" ht="12.75">
      <c r="A94" s="26"/>
      <c r="F94" s="35" t="s">
        <v>76</v>
      </c>
      <c r="G94" s="34">
        <v>1235</v>
      </c>
      <c r="H94" s="20">
        <v>-160.6</v>
      </c>
    </row>
    <row r="95" spans="1:8" ht="12.75">
      <c r="A95" s="26"/>
      <c r="C95" s="34"/>
      <c r="F95" s="35" t="s">
        <v>78</v>
      </c>
      <c r="G95" s="34">
        <v>1911</v>
      </c>
      <c r="H95" s="20">
        <v>-140</v>
      </c>
    </row>
    <row r="96" spans="1:8" ht="12.75">
      <c r="A96" s="26"/>
      <c r="C96" s="34"/>
      <c r="F96" s="35" t="s">
        <v>5</v>
      </c>
      <c r="G96" s="34">
        <v>2100</v>
      </c>
      <c r="H96" s="20">
        <v>-132.4</v>
      </c>
    </row>
    <row r="97" spans="1:8" ht="12.75">
      <c r="A97" s="26"/>
      <c r="C97" s="34"/>
      <c r="G97" s="34">
        <v>2500</v>
      </c>
      <c r="H97" s="20">
        <v>-124</v>
      </c>
    </row>
    <row r="98" spans="1:8" ht="12.75">
      <c r="A98" s="26"/>
      <c r="C98" s="34"/>
      <c r="G98" s="34"/>
      <c r="H98" s="20"/>
    </row>
    <row r="99" spans="1:4" ht="15.75">
      <c r="A99" s="13">
        <f>A91+1</f>
        <v>13</v>
      </c>
      <c r="B99" s="27" t="s">
        <v>5</v>
      </c>
      <c r="C99" s="31" t="s">
        <v>75</v>
      </c>
      <c r="D99" s="36" t="s">
        <v>95</v>
      </c>
    </row>
    <row r="100" spans="1:4" ht="15.75">
      <c r="A100" s="13"/>
      <c r="B100" s="27" t="s">
        <v>568</v>
      </c>
      <c r="C100" s="34">
        <v>0</v>
      </c>
      <c r="D100" s="20">
        <f>33.071*2</f>
        <v>66.142</v>
      </c>
    </row>
    <row r="101" spans="1:4" ht="12.75">
      <c r="A101" s="13"/>
      <c r="C101" s="34">
        <v>2500</v>
      </c>
      <c r="D101" s="20">
        <f>-20.4541*2</f>
        <v>-40.9082</v>
      </c>
    </row>
    <row r="102" ht="12.75">
      <c r="A102" s="13"/>
    </row>
    <row r="103" spans="1:3" ht="12.75">
      <c r="A103" s="13"/>
      <c r="C103" s="34"/>
    </row>
    <row r="104" spans="1:3" ht="12.75">
      <c r="A104" s="13"/>
      <c r="C104" s="34"/>
    </row>
    <row r="105" spans="1:12" ht="12.75">
      <c r="A105" s="13"/>
      <c r="C105" s="34"/>
      <c r="K105" s="34"/>
      <c r="L105" s="20"/>
    </row>
    <row r="106" spans="1:12" ht="12.75">
      <c r="A106" s="13"/>
      <c r="C106" s="34"/>
      <c r="K106" s="34"/>
      <c r="L106" s="20"/>
    </row>
    <row r="107" spans="1:2" ht="12.75">
      <c r="A107" s="26">
        <f>A99+1</f>
        <v>14</v>
      </c>
      <c r="B107" s="20"/>
    </row>
    <row r="108" spans="1:2" ht="12.75">
      <c r="A108" s="26"/>
      <c r="B108" s="20"/>
    </row>
    <row r="109" spans="1:11" ht="12.75">
      <c r="A109" s="26"/>
      <c r="B109" s="20"/>
      <c r="K109" s="34"/>
    </row>
    <row r="110" spans="1:11" ht="12.75">
      <c r="A110" s="26"/>
      <c r="B110" s="20"/>
      <c r="K110" s="34"/>
    </row>
    <row r="111" spans="1:11" ht="12.75">
      <c r="A111" s="26"/>
      <c r="B111" s="20"/>
      <c r="K111" s="34"/>
    </row>
    <row r="112" spans="1:11" ht="12.75">
      <c r="A112" s="26"/>
      <c r="B112" s="20"/>
      <c r="K112" s="34"/>
    </row>
    <row r="113" spans="1:11" ht="12.75">
      <c r="A113" s="26"/>
      <c r="B113" s="20"/>
      <c r="K113" s="34"/>
    </row>
    <row r="114" spans="1:11" ht="12.75">
      <c r="A114" s="26"/>
      <c r="B114" s="20"/>
      <c r="K114" s="34"/>
    </row>
    <row r="115" spans="1:11" ht="12.75">
      <c r="A115" s="13">
        <f>A107+1</f>
        <v>15</v>
      </c>
      <c r="B115" s="20"/>
      <c r="K115" s="34"/>
    </row>
    <row r="116" spans="1:11" ht="12.75">
      <c r="A116" s="13"/>
      <c r="B116" s="20"/>
      <c r="K116" s="34"/>
    </row>
    <row r="117" spans="1:11" ht="12.75">
      <c r="A117" s="13"/>
      <c r="B117" s="20"/>
      <c r="K117" s="34"/>
    </row>
    <row r="118" spans="1:11" ht="12.75">
      <c r="A118" s="13"/>
      <c r="B118" s="20"/>
      <c r="K118" s="34"/>
    </row>
    <row r="119" spans="1:11" ht="12.75">
      <c r="A119" s="13"/>
      <c r="B119" s="20"/>
      <c r="K119" s="34"/>
    </row>
    <row r="120" spans="1:11" ht="12.75">
      <c r="A120" s="13"/>
      <c r="B120" s="20"/>
      <c r="K120" s="34"/>
    </row>
    <row r="121" spans="1:11" ht="12.75">
      <c r="A121" s="13"/>
      <c r="B121" s="20"/>
      <c r="K121" s="34"/>
    </row>
    <row r="122" spans="1:11" ht="12.75">
      <c r="A122" s="13"/>
      <c r="K122" s="34"/>
    </row>
    <row r="123" spans="1:5" ht="12.75">
      <c r="A123" s="26">
        <f>A115+1</f>
        <v>16</v>
      </c>
      <c r="E123" s="31"/>
    </row>
    <row r="124" ht="12.75">
      <c r="A124" s="26"/>
    </row>
    <row r="125" ht="12.75">
      <c r="A125" s="26"/>
    </row>
    <row r="126" ht="12.75">
      <c r="A126" s="26"/>
    </row>
    <row r="127" ht="12.75">
      <c r="A127" s="26"/>
    </row>
    <row r="128" ht="12.75">
      <c r="A128" s="26"/>
    </row>
    <row r="129" ht="12.75">
      <c r="A129" s="26"/>
    </row>
    <row r="130" ht="12.75">
      <c r="A130" s="26"/>
    </row>
    <row r="131" ht="12.75">
      <c r="A131" s="13">
        <f>A123+1</f>
        <v>17</v>
      </c>
    </row>
    <row r="132" spans="1:5" ht="12.75">
      <c r="A132" s="13"/>
      <c r="E132" s="31"/>
    </row>
    <row r="133" ht="12.75">
      <c r="A133" s="13"/>
    </row>
    <row r="134" ht="12.75">
      <c r="A134" s="13"/>
    </row>
    <row r="135" ht="12.75">
      <c r="A135" s="13"/>
    </row>
    <row r="136" ht="12.75">
      <c r="A136" s="13"/>
    </row>
    <row r="137" ht="12.75">
      <c r="A137" s="13"/>
    </row>
    <row r="138" ht="12.75">
      <c r="A138" s="13"/>
    </row>
    <row r="139" ht="12.75">
      <c r="A139" s="26">
        <f>A131+1</f>
        <v>18</v>
      </c>
    </row>
    <row r="140" spans="1:5" ht="12.75">
      <c r="A140" s="26"/>
      <c r="E140" s="31"/>
    </row>
    <row r="141" ht="12.75">
      <c r="A141" s="26"/>
    </row>
    <row r="142" ht="12.75">
      <c r="A142" s="26"/>
    </row>
    <row r="143" ht="12.75">
      <c r="A143" s="26"/>
    </row>
    <row r="144" ht="12.75">
      <c r="A144" s="26"/>
    </row>
    <row r="145" ht="12.75">
      <c r="A145" s="26"/>
    </row>
    <row r="146" ht="12.75">
      <c r="A146" s="26"/>
    </row>
    <row r="147" ht="12.75">
      <c r="A147" s="13">
        <f>A139+1</f>
        <v>19</v>
      </c>
    </row>
    <row r="148" spans="1:5" ht="12.75">
      <c r="A148" s="13"/>
      <c r="E148" s="31"/>
    </row>
    <row r="149" ht="12.75">
      <c r="A149" s="13"/>
    </row>
    <row r="150" ht="12.75">
      <c r="A150" s="13"/>
    </row>
    <row r="151" ht="12.75">
      <c r="A151" s="13"/>
    </row>
    <row r="152" ht="12.75">
      <c r="A152" s="13"/>
    </row>
    <row r="153" ht="12.75">
      <c r="A153" s="13"/>
    </row>
    <row r="154" spans="1:2" ht="12.75">
      <c r="A154" s="13"/>
      <c r="B154" s="20"/>
    </row>
    <row r="155" spans="1:4" ht="15.75">
      <c r="A155" s="26">
        <v>1</v>
      </c>
      <c r="B155" s="31" t="s">
        <v>1</v>
      </c>
      <c r="C155" s="31" t="s">
        <v>75</v>
      </c>
      <c r="D155" s="36" t="s">
        <v>95</v>
      </c>
    </row>
    <row r="156" spans="1:4" ht="15.75">
      <c r="A156" s="26"/>
      <c r="B156" s="27" t="s">
        <v>506</v>
      </c>
      <c r="C156" s="34">
        <v>0</v>
      </c>
      <c r="D156" s="20">
        <v>-162</v>
      </c>
    </row>
    <row r="157" spans="1:4" ht="12.75">
      <c r="A157" s="26"/>
      <c r="B157" s="35" t="s">
        <v>76</v>
      </c>
      <c r="C157" s="34">
        <v>1075</v>
      </c>
      <c r="D157" s="20">
        <v>-128.4</v>
      </c>
    </row>
    <row r="158" spans="1:4" ht="12.75">
      <c r="A158" s="26"/>
      <c r="B158" s="35" t="s">
        <v>77</v>
      </c>
      <c r="C158" s="34">
        <v>1090</v>
      </c>
      <c r="D158" s="20">
        <v>-128</v>
      </c>
    </row>
    <row r="159" spans="1:4" ht="12.75">
      <c r="A159" s="26"/>
      <c r="B159" s="35" t="s">
        <v>5</v>
      </c>
      <c r="C159" s="34">
        <v>2030</v>
      </c>
      <c r="D159" s="20">
        <v>-101.6</v>
      </c>
    </row>
    <row r="160" spans="1:4" ht="12.75">
      <c r="A160" s="26"/>
      <c r="C160" s="34">
        <v>2500</v>
      </c>
      <c r="D160" s="20">
        <v>-97.6</v>
      </c>
    </row>
    <row r="161" spans="1:3" ht="12.75">
      <c r="A161" s="26"/>
      <c r="C161" s="34"/>
    </row>
    <row r="162" spans="1:3" ht="12.75">
      <c r="A162" s="26"/>
      <c r="C162" s="34"/>
    </row>
    <row r="163" spans="1:4" ht="15.75">
      <c r="A163" s="13">
        <f>A155+1</f>
        <v>2</v>
      </c>
      <c r="B163" s="31" t="s">
        <v>79</v>
      </c>
      <c r="C163" s="31" t="s">
        <v>75</v>
      </c>
      <c r="D163" s="36" t="s">
        <v>95</v>
      </c>
    </row>
    <row r="164" spans="1:4" ht="15.75">
      <c r="A164" s="13"/>
      <c r="B164" s="27" t="s">
        <v>480</v>
      </c>
      <c r="C164" s="34">
        <v>0</v>
      </c>
      <c r="D164" s="20">
        <v>-60</v>
      </c>
    </row>
    <row r="165" spans="1:4" ht="12.75">
      <c r="A165" s="13"/>
      <c r="B165" s="35" t="s">
        <v>76</v>
      </c>
      <c r="C165" s="34">
        <v>728</v>
      </c>
      <c r="D165" s="20">
        <v>-41.4</v>
      </c>
    </row>
    <row r="166" spans="1:4" ht="12.75">
      <c r="A166" s="13"/>
      <c r="B166" s="35" t="s">
        <v>77</v>
      </c>
      <c r="C166" s="34">
        <v>1234</v>
      </c>
      <c r="D166" s="20">
        <v>-36</v>
      </c>
    </row>
    <row r="167" spans="1:4" ht="12.75">
      <c r="A167" s="13"/>
      <c r="B167" s="35" t="s">
        <v>5</v>
      </c>
      <c r="C167" s="34">
        <v>1837</v>
      </c>
      <c r="D167" s="20">
        <v>-27.6</v>
      </c>
    </row>
    <row r="168" spans="1:4" ht="12.75">
      <c r="A168" s="13"/>
      <c r="B168" s="35" t="s">
        <v>78</v>
      </c>
      <c r="C168" s="34">
        <v>2485</v>
      </c>
      <c r="D168" s="20">
        <v>-29.2</v>
      </c>
    </row>
    <row r="169" spans="1:4" ht="12.75">
      <c r="A169" s="13"/>
      <c r="C169" s="34">
        <v>2500</v>
      </c>
      <c r="D169" s="20">
        <v>-30.4</v>
      </c>
    </row>
    <row r="170" spans="1:3" ht="12.75">
      <c r="A170" s="13"/>
      <c r="C170" s="34"/>
    </row>
    <row r="171" spans="1:4" ht="15.75">
      <c r="A171" s="26">
        <f>A163+1</f>
        <v>3</v>
      </c>
      <c r="B171" s="31" t="s">
        <v>2</v>
      </c>
      <c r="C171" s="31" t="s">
        <v>75</v>
      </c>
      <c r="D171" s="36" t="s">
        <v>95</v>
      </c>
    </row>
    <row r="172" spans="1:4" ht="15.75">
      <c r="A172" s="26"/>
      <c r="B172" s="27" t="s">
        <v>499</v>
      </c>
      <c r="C172" s="34">
        <v>0</v>
      </c>
      <c r="D172" s="20">
        <v>-110.9</v>
      </c>
    </row>
    <row r="173" spans="1:4" ht="12.75">
      <c r="A173" s="26"/>
      <c r="B173" s="35" t="s">
        <v>76</v>
      </c>
      <c r="C173" s="34">
        <v>465</v>
      </c>
      <c r="D173" s="20">
        <v>-92.9</v>
      </c>
    </row>
    <row r="174" spans="1:4" ht="12.75">
      <c r="A174" s="26"/>
      <c r="B174" s="35" t="s">
        <v>5</v>
      </c>
      <c r="C174" s="34">
        <v>500</v>
      </c>
      <c r="D174" s="20">
        <v>-91.7</v>
      </c>
    </row>
    <row r="175" spans="1:4" ht="12.75">
      <c r="A175" s="26"/>
      <c r="B175" s="35" t="s">
        <v>77</v>
      </c>
      <c r="C175" s="34">
        <v>932</v>
      </c>
      <c r="D175" s="20">
        <v>-84.6</v>
      </c>
    </row>
    <row r="176" spans="1:4" ht="12.75">
      <c r="A176" s="26"/>
      <c r="B176" s="35" t="s">
        <v>78</v>
      </c>
      <c r="C176" s="34">
        <v>2273</v>
      </c>
      <c r="D176" s="20">
        <v>-70.2</v>
      </c>
    </row>
    <row r="177" spans="1:4" ht="12.75">
      <c r="A177" s="26"/>
      <c r="C177" s="34">
        <v>2500</v>
      </c>
      <c r="D177" s="20">
        <v>-71.6</v>
      </c>
    </row>
    <row r="178" spans="1:25" ht="12.75">
      <c r="A178" s="26"/>
      <c r="C178" s="34"/>
      <c r="W178" s="35"/>
      <c r="X178" s="35"/>
      <c r="Y178" s="35"/>
    </row>
    <row r="179" spans="1:4" ht="15.75">
      <c r="A179" s="13">
        <f>A171+1</f>
        <v>4</v>
      </c>
      <c r="B179" s="31" t="s">
        <v>3</v>
      </c>
      <c r="C179" s="31" t="s">
        <v>75</v>
      </c>
      <c r="D179" s="36" t="s">
        <v>95</v>
      </c>
    </row>
    <row r="180" spans="1:4" ht="15.75">
      <c r="A180" s="13"/>
      <c r="B180" s="27" t="s">
        <v>466</v>
      </c>
      <c r="C180" s="34">
        <v>0</v>
      </c>
      <c r="D180" s="20">
        <v>-47.2</v>
      </c>
    </row>
    <row r="181" spans="1:4" ht="12.75">
      <c r="A181" s="13"/>
      <c r="B181" s="35" t="s">
        <v>5</v>
      </c>
      <c r="C181" s="34">
        <v>395</v>
      </c>
      <c r="D181" s="20">
        <v>-35.2</v>
      </c>
    </row>
    <row r="182" spans="1:4" ht="12.75">
      <c r="A182" s="13"/>
      <c r="B182" s="35" t="s">
        <v>78</v>
      </c>
      <c r="C182" s="34">
        <v>886</v>
      </c>
      <c r="D182" s="20">
        <v>-36</v>
      </c>
    </row>
    <row r="183" spans="1:4" ht="12.75">
      <c r="A183" s="13"/>
      <c r="C183" s="34">
        <v>2500</v>
      </c>
      <c r="D183" s="20">
        <v>-16.4</v>
      </c>
    </row>
    <row r="184" spans="1:3" ht="12.75">
      <c r="A184" s="13"/>
      <c r="C184" s="34"/>
    </row>
    <row r="185" spans="1:3" ht="12.75">
      <c r="A185" s="13"/>
      <c r="C185" s="34"/>
    </row>
    <row r="186" spans="1:3" ht="12.75">
      <c r="A186" s="13"/>
      <c r="C186" s="34"/>
    </row>
    <row r="187" spans="1:4" ht="15.75">
      <c r="A187" s="26">
        <f>A179+1</f>
        <v>5</v>
      </c>
      <c r="B187" s="31" t="s">
        <v>4</v>
      </c>
      <c r="C187" s="31" t="s">
        <v>75</v>
      </c>
      <c r="D187" s="36" t="s">
        <v>95</v>
      </c>
    </row>
    <row r="188" spans="1:4" ht="15.75">
      <c r="A188" s="26"/>
      <c r="B188" s="27" t="s">
        <v>511</v>
      </c>
      <c r="C188" s="34">
        <v>0</v>
      </c>
      <c r="D188" s="20">
        <v>-13.8</v>
      </c>
    </row>
    <row r="189" spans="1:4" ht="12.75">
      <c r="A189" s="26"/>
      <c r="C189" s="34">
        <v>1000</v>
      </c>
      <c r="D189" s="20">
        <v>-8.2</v>
      </c>
    </row>
    <row r="190" spans="1:3" ht="12.75">
      <c r="A190" s="26"/>
      <c r="C190" s="34"/>
    </row>
    <row r="191" spans="1:3" ht="12.75">
      <c r="A191" s="26"/>
      <c r="C191" s="34"/>
    </row>
    <row r="192" spans="1:3" ht="12.75">
      <c r="A192" s="26"/>
      <c r="C192" s="34"/>
    </row>
    <row r="193" spans="1:3" ht="12.75">
      <c r="A193" s="26"/>
      <c r="C193" s="34"/>
    </row>
    <row r="194" spans="1:3" ht="12.75">
      <c r="A194" s="26"/>
      <c r="C194" s="34"/>
    </row>
    <row r="195" spans="1:4" ht="15.75">
      <c r="A195" s="13">
        <f>A187+1</f>
        <v>6</v>
      </c>
      <c r="B195" s="27" t="s">
        <v>5</v>
      </c>
      <c r="C195" s="31" t="s">
        <v>75</v>
      </c>
      <c r="D195" s="36" t="s">
        <v>95</v>
      </c>
    </row>
    <row r="196" spans="1:4" ht="15.75">
      <c r="A196" s="13"/>
      <c r="B196" s="27" t="s">
        <v>566</v>
      </c>
      <c r="C196" s="34">
        <v>0</v>
      </c>
      <c r="D196" s="20">
        <f>-96.078*0.666666666666667</f>
        <v>-64.05200000000004</v>
      </c>
    </row>
    <row r="197" spans="1:4" ht="12.75">
      <c r="A197" s="13"/>
      <c r="C197" s="34">
        <v>2500</v>
      </c>
      <c r="D197" s="20">
        <f>-65.398*0.666666666666667</f>
        <v>-43.59866666666668</v>
      </c>
    </row>
    <row r="198" spans="1:3" ht="12.75">
      <c r="A198" s="13"/>
      <c r="C198" s="34"/>
    </row>
    <row r="199" spans="1:3" ht="12.75">
      <c r="A199" s="13"/>
      <c r="C199" s="34"/>
    </row>
    <row r="200" spans="1:3" ht="12.75">
      <c r="A200" s="13"/>
      <c r="C200" s="34"/>
    </row>
    <row r="201" spans="1:3" ht="12.75">
      <c r="A201" s="13"/>
      <c r="C201" s="34"/>
    </row>
    <row r="202" spans="1:3" ht="12.75">
      <c r="A202" s="13"/>
      <c r="C202" s="34"/>
    </row>
    <row r="203" spans="1:4" ht="15.75">
      <c r="A203" s="26">
        <f>A195+1</f>
        <v>7</v>
      </c>
      <c r="B203" s="27" t="s">
        <v>5</v>
      </c>
      <c r="C203" s="31" t="s">
        <v>75</v>
      </c>
      <c r="D203" s="36" t="s">
        <v>95</v>
      </c>
    </row>
    <row r="204" spans="1:4" ht="15.75">
      <c r="A204" s="26"/>
      <c r="B204" s="27" t="s">
        <v>567</v>
      </c>
      <c r="C204" s="34">
        <v>0</v>
      </c>
      <c r="D204" s="20">
        <v>-20.289</v>
      </c>
    </row>
    <row r="205" spans="1:4" ht="12.75">
      <c r="A205" s="26"/>
      <c r="C205" s="34">
        <v>2500</v>
      </c>
      <c r="D205" s="20">
        <v>-42.268</v>
      </c>
    </row>
    <row r="206" spans="1:3" ht="12.75">
      <c r="A206" s="26"/>
      <c r="C206" s="34"/>
    </row>
    <row r="207" spans="1:3" ht="12.75">
      <c r="A207" s="26"/>
      <c r="C207" s="34"/>
    </row>
    <row r="208" spans="1:3" ht="12.75">
      <c r="A208" s="26"/>
      <c r="C208" s="34"/>
    </row>
    <row r="209" spans="1:3" ht="12.75">
      <c r="A209" s="26"/>
      <c r="C209" s="34"/>
    </row>
    <row r="210" spans="1:3" ht="12.75">
      <c r="A210" s="26"/>
      <c r="C210" s="34"/>
    </row>
    <row r="211" spans="1:4" ht="15.75">
      <c r="A211" s="13">
        <f>A203+1</f>
        <v>8</v>
      </c>
      <c r="B211" s="27" t="s">
        <v>5</v>
      </c>
      <c r="C211" s="31" t="s">
        <v>75</v>
      </c>
      <c r="D211" s="36" t="s">
        <v>95</v>
      </c>
    </row>
    <row r="212" spans="1:8" ht="15.75">
      <c r="A212" s="13"/>
      <c r="B212" s="27" t="s">
        <v>568</v>
      </c>
      <c r="C212" s="34">
        <v>1544.6</v>
      </c>
      <c r="D212" s="20">
        <v>0</v>
      </c>
      <c r="F212" s="34">
        <v>0</v>
      </c>
      <c r="G212" s="20">
        <f>33.071*2</f>
        <v>66.142</v>
      </c>
      <c r="H212" s="35">
        <f>SLOPE(G212:G213,F212:F213)</f>
        <v>-0.04282008</v>
      </c>
    </row>
    <row r="213" spans="1:8" ht="12.75">
      <c r="A213" s="13"/>
      <c r="C213" s="34">
        <v>2500</v>
      </c>
      <c r="D213" s="20">
        <f>-20.4541*2</f>
        <v>-40.9082</v>
      </c>
      <c r="F213" s="34">
        <v>2500</v>
      </c>
      <c r="G213" s="20">
        <f>-20.4541*2</f>
        <v>-40.9082</v>
      </c>
      <c r="H213" s="35">
        <f>INTERCEPT(D212:D213,C212:C213)</f>
        <v>66.13649332216872</v>
      </c>
    </row>
    <row r="214" spans="1:8" ht="12.75">
      <c r="A214" s="13"/>
      <c r="C214" s="34"/>
      <c r="G214" s="35" t="s">
        <v>569</v>
      </c>
      <c r="H214" s="35">
        <f>-H213/H212</f>
        <v>1544.5205455517298</v>
      </c>
    </row>
    <row r="215" spans="1:3" ht="12.75">
      <c r="A215" s="13"/>
      <c r="C215" s="34"/>
    </row>
    <row r="216" spans="1:3" ht="12.75">
      <c r="A216" s="13"/>
      <c r="C216" s="34"/>
    </row>
    <row r="217" spans="1:3" ht="12.75">
      <c r="A217" s="13"/>
      <c r="C217" s="34"/>
    </row>
    <row r="218" spans="1:3" ht="12.75">
      <c r="A218" s="13"/>
      <c r="C218" s="34"/>
    </row>
    <row r="219" spans="1:4" ht="15.75">
      <c r="A219" s="26">
        <f>A211+1</f>
        <v>9</v>
      </c>
      <c r="B219" s="31" t="s">
        <v>6</v>
      </c>
      <c r="C219" s="31" t="s">
        <v>75</v>
      </c>
      <c r="D219" s="36" t="s">
        <v>95</v>
      </c>
    </row>
    <row r="220" spans="1:4" ht="15.75">
      <c r="A220" s="26"/>
      <c r="B220" s="27" t="s">
        <v>510</v>
      </c>
      <c r="C220" s="34">
        <v>0</v>
      </c>
      <c r="D220" s="20">
        <v>-205.1</v>
      </c>
    </row>
    <row r="221" spans="1:4" ht="12.75">
      <c r="A221" s="26"/>
      <c r="B221" s="35" t="s">
        <v>77</v>
      </c>
      <c r="C221" s="34">
        <v>977</v>
      </c>
      <c r="D221" s="20">
        <v>-169.2</v>
      </c>
    </row>
    <row r="222" spans="1:4" ht="12.75">
      <c r="A222" s="26"/>
      <c r="B222" s="35" t="s">
        <v>76</v>
      </c>
      <c r="C222" s="34">
        <v>1235</v>
      </c>
      <c r="D222" s="20">
        <v>-160.6</v>
      </c>
    </row>
    <row r="223" spans="1:4" ht="12.75">
      <c r="A223" s="26"/>
      <c r="B223" s="35" t="s">
        <v>78</v>
      </c>
      <c r="C223" s="34">
        <v>1911</v>
      </c>
      <c r="D223" s="20">
        <v>-140</v>
      </c>
    </row>
    <row r="224" spans="1:4" ht="12.75">
      <c r="A224" s="26"/>
      <c r="B224" s="35" t="s">
        <v>5</v>
      </c>
      <c r="C224" s="34">
        <v>2100</v>
      </c>
      <c r="D224" s="20">
        <v>-132.4</v>
      </c>
    </row>
    <row r="225" spans="1:4" ht="12.75">
      <c r="A225" s="26"/>
      <c r="C225" s="34">
        <v>2500</v>
      </c>
      <c r="D225" s="20">
        <v>-124</v>
      </c>
    </row>
    <row r="226" spans="1:3" ht="12.75">
      <c r="A226" s="26"/>
      <c r="C226" s="34"/>
    </row>
    <row r="227" spans="1:4" ht="15.75">
      <c r="A227" s="13">
        <f>A219+1</f>
        <v>10</v>
      </c>
      <c r="B227" s="31" t="s">
        <v>6</v>
      </c>
      <c r="C227" s="31" t="s">
        <v>75</v>
      </c>
      <c r="D227" s="36" t="s">
        <v>95</v>
      </c>
    </row>
    <row r="228" spans="1:4" ht="15.75">
      <c r="A228" s="13"/>
      <c r="B228" s="27" t="s">
        <v>512</v>
      </c>
      <c r="C228" s="34">
        <v>0</v>
      </c>
      <c r="D228" s="20">
        <v>-62.8</v>
      </c>
    </row>
    <row r="229" spans="1:4" ht="12.75">
      <c r="A229" s="13"/>
      <c r="B229" s="35" t="s">
        <v>77</v>
      </c>
      <c r="C229" s="34">
        <v>2313</v>
      </c>
      <c r="D229" s="20">
        <v>-44.4</v>
      </c>
    </row>
    <row r="230" spans="1:4" ht="12.75">
      <c r="A230" s="13"/>
      <c r="C230" s="34">
        <v>2500</v>
      </c>
      <c r="D230" s="20">
        <v>-42.8</v>
      </c>
    </row>
    <row r="231" spans="1:3" ht="12.75">
      <c r="A231" s="13"/>
      <c r="C231" s="34"/>
    </row>
    <row r="232" spans="1:3" ht="12.75">
      <c r="A232" s="13"/>
      <c r="C232" s="34"/>
    </row>
    <row r="233" spans="1:3" ht="12.75">
      <c r="A233" s="13"/>
      <c r="C233" s="34"/>
    </row>
    <row r="234" spans="1:3" ht="12.75">
      <c r="A234" s="13"/>
      <c r="C234" s="34"/>
    </row>
    <row r="235" spans="1:17" ht="15.75">
      <c r="A235" s="26">
        <f>A227+1</f>
        <v>11</v>
      </c>
      <c r="B235" s="31" t="s">
        <v>8</v>
      </c>
      <c r="C235" s="31" t="s">
        <v>75</v>
      </c>
      <c r="D235" s="36" t="s">
        <v>95</v>
      </c>
      <c r="Q235" s="38"/>
    </row>
    <row r="236" spans="1:17" ht="15.75">
      <c r="A236" s="26"/>
      <c r="B236" s="27" t="s">
        <v>475</v>
      </c>
      <c r="C236" s="34">
        <v>0</v>
      </c>
      <c r="D236" s="20">
        <v>-59.2</v>
      </c>
      <c r="Q236" s="51"/>
    </row>
    <row r="237" spans="1:17" ht="12.75">
      <c r="A237" s="26"/>
      <c r="B237" s="35" t="s">
        <v>76</v>
      </c>
      <c r="C237" s="34">
        <v>977</v>
      </c>
      <c r="D237" s="20">
        <v>-44.4</v>
      </c>
      <c r="Q237" s="51"/>
    </row>
    <row r="238" spans="1:17" ht="12.75">
      <c r="A238" s="26"/>
      <c r="B238" s="35" t="s">
        <v>77</v>
      </c>
      <c r="C238" s="34">
        <v>1235</v>
      </c>
      <c r="D238" s="20">
        <v>-43.2</v>
      </c>
      <c r="Q238" s="51"/>
    </row>
    <row r="239" spans="1:17" ht="12.75">
      <c r="A239" s="26"/>
      <c r="B239" s="35" t="s">
        <v>5</v>
      </c>
      <c r="C239" s="34">
        <v>1911</v>
      </c>
      <c r="D239" s="20">
        <v>-40</v>
      </c>
      <c r="Q239" s="51"/>
    </row>
    <row r="240" spans="1:17" ht="12.75">
      <c r="A240" s="26"/>
      <c r="B240" s="35" t="s">
        <v>78</v>
      </c>
      <c r="C240" s="34">
        <v>2100</v>
      </c>
      <c r="D240" s="20">
        <v>-28.4</v>
      </c>
      <c r="Q240" s="51"/>
    </row>
    <row r="241" spans="1:17" ht="12.75">
      <c r="A241" s="26"/>
      <c r="C241" s="34">
        <v>2500</v>
      </c>
      <c r="D241" s="20">
        <v>-13.2</v>
      </c>
      <c r="Q241" s="51"/>
    </row>
    <row r="242" spans="1:17" ht="12.75">
      <c r="A242" s="26"/>
      <c r="C242" s="34"/>
      <c r="Q242" s="51"/>
    </row>
    <row r="243" spans="1:17" ht="15.75">
      <c r="A243" s="13">
        <f>A235+1</f>
        <v>12</v>
      </c>
      <c r="B243" s="31" t="s">
        <v>9</v>
      </c>
      <c r="C243" s="31" t="s">
        <v>75</v>
      </c>
      <c r="D243" s="36" t="s">
        <v>95</v>
      </c>
      <c r="Q243" s="51"/>
    </row>
    <row r="244" spans="1:17" ht="15.75">
      <c r="A244" s="13"/>
      <c r="B244" s="27" t="s">
        <v>513</v>
      </c>
      <c r="C244" s="34">
        <v>0</v>
      </c>
      <c r="D244" s="20">
        <v>-12.3</v>
      </c>
      <c r="Q244" s="38"/>
    </row>
    <row r="245" spans="1:17" ht="12.75">
      <c r="A245" s="13"/>
      <c r="C245" s="34">
        <v>2500</v>
      </c>
      <c r="D245" s="20">
        <v>27.4</v>
      </c>
      <c r="Q245" s="51"/>
    </row>
    <row r="246" spans="1:17" ht="12.75">
      <c r="A246" s="13"/>
      <c r="C246" s="34"/>
      <c r="Q246" s="51"/>
    </row>
    <row r="247" spans="1:17" ht="12.75">
      <c r="A247" s="13"/>
      <c r="C247" s="34"/>
      <c r="Q247" s="51"/>
    </row>
    <row r="248" spans="1:17" ht="12.75">
      <c r="A248" s="13"/>
      <c r="C248" s="34"/>
      <c r="Q248" s="51"/>
    </row>
    <row r="249" spans="1:17" ht="12.75">
      <c r="A249" s="13"/>
      <c r="C249" s="34"/>
      <c r="Q249" s="51"/>
    </row>
    <row r="250" spans="1:17" ht="12.75">
      <c r="A250" s="13"/>
      <c r="C250" s="34"/>
      <c r="Q250" s="51"/>
    </row>
    <row r="251" spans="1:17" ht="15.75">
      <c r="A251" s="26">
        <f>A243+1</f>
        <v>13</v>
      </c>
      <c r="B251" s="31" t="s">
        <v>10</v>
      </c>
      <c r="C251" s="31" t="s">
        <v>75</v>
      </c>
      <c r="D251" s="36" t="s">
        <v>95</v>
      </c>
      <c r="Q251" s="51"/>
    </row>
    <row r="252" spans="1:17" ht="15.75">
      <c r="A252" s="26"/>
      <c r="B252" s="27" t="s">
        <v>505</v>
      </c>
      <c r="C252" s="34">
        <v>0</v>
      </c>
      <c r="D252" s="20">
        <v>-188.8</v>
      </c>
      <c r="Q252" s="38"/>
    </row>
    <row r="253" spans="1:17" ht="12.75">
      <c r="A253" s="26"/>
      <c r="B253" s="35" t="s">
        <v>76</v>
      </c>
      <c r="C253" s="34">
        <v>977</v>
      </c>
      <c r="D253" s="20">
        <v>-154</v>
      </c>
      <c r="Q253" s="51"/>
    </row>
    <row r="254" spans="1:17" ht="12.75">
      <c r="A254" s="26"/>
      <c r="B254" s="35" t="s">
        <v>77</v>
      </c>
      <c r="C254" s="34">
        <v>1235</v>
      </c>
      <c r="D254" s="20">
        <v>-152</v>
      </c>
      <c r="Q254" s="51"/>
    </row>
    <row r="255" spans="1:17" ht="12.75">
      <c r="A255" s="26"/>
      <c r="B255" s="35" t="s">
        <v>78</v>
      </c>
      <c r="C255" s="34">
        <v>1911</v>
      </c>
      <c r="D255" s="20">
        <v>-136</v>
      </c>
      <c r="Q255" s="51"/>
    </row>
    <row r="256" spans="1:17" ht="12.75">
      <c r="A256" s="26"/>
      <c r="B256" s="35" t="s">
        <v>5</v>
      </c>
      <c r="C256" s="34">
        <v>2100</v>
      </c>
      <c r="D256" s="20">
        <v>-128.8</v>
      </c>
      <c r="Q256" s="51"/>
    </row>
    <row r="257" spans="1:17" ht="12.75">
      <c r="A257" s="26"/>
      <c r="C257" s="34">
        <v>2500</v>
      </c>
      <c r="D257" s="20">
        <v>-114.4</v>
      </c>
      <c r="Q257" s="51"/>
    </row>
    <row r="258" spans="1:17" ht="12.75">
      <c r="A258" s="26"/>
      <c r="C258" s="34"/>
      <c r="Q258" s="51"/>
    </row>
    <row r="259" spans="1:17" ht="15.75">
      <c r="A259" s="13">
        <f>A251+1</f>
        <v>14</v>
      </c>
      <c r="B259" s="31" t="s">
        <v>83</v>
      </c>
      <c r="C259" s="31" t="s">
        <v>75</v>
      </c>
      <c r="D259" s="36" t="s">
        <v>95</v>
      </c>
      <c r="Q259" s="51"/>
    </row>
    <row r="260" spans="1:17" ht="15.75">
      <c r="A260" s="13"/>
      <c r="B260" s="27" t="s">
        <v>514</v>
      </c>
      <c r="C260" s="34">
        <v>0</v>
      </c>
      <c r="D260" s="20">
        <v>-92</v>
      </c>
      <c r="Q260" s="38"/>
    </row>
    <row r="261" spans="1:17" ht="12.75">
      <c r="A261" s="13"/>
      <c r="B261" s="35" t="s">
        <v>77</v>
      </c>
      <c r="C261" s="34">
        <v>977</v>
      </c>
      <c r="D261" s="20">
        <v>-72</v>
      </c>
      <c r="Q261" s="51"/>
    </row>
    <row r="262" spans="1:17" ht="12.75">
      <c r="A262" s="13"/>
      <c r="B262" s="35" t="s">
        <v>76</v>
      </c>
      <c r="C262" s="34">
        <v>1235</v>
      </c>
      <c r="D262" s="20">
        <v>-62.4</v>
      </c>
      <c r="Q262" s="51"/>
    </row>
    <row r="263" spans="1:17" ht="12.75">
      <c r="A263" s="13"/>
      <c r="B263" s="35" t="s">
        <v>78</v>
      </c>
      <c r="C263" s="34">
        <v>1911</v>
      </c>
      <c r="D263" s="20">
        <v>-57</v>
      </c>
      <c r="Q263" s="51"/>
    </row>
    <row r="264" spans="1:17" ht="12.75">
      <c r="A264" s="13"/>
      <c r="B264" s="35" t="s">
        <v>5</v>
      </c>
      <c r="C264" s="34">
        <v>2100</v>
      </c>
      <c r="D264" s="20">
        <v>-48</v>
      </c>
      <c r="Q264" s="51"/>
    </row>
    <row r="265" spans="1:17" ht="12.75">
      <c r="A265" s="13"/>
      <c r="C265" s="34">
        <v>2500</v>
      </c>
      <c r="D265" s="20">
        <v>-18</v>
      </c>
      <c r="Q265" s="51"/>
    </row>
    <row r="266" spans="1:17" ht="12.75">
      <c r="A266" s="13"/>
      <c r="C266" s="34"/>
      <c r="Q266" s="51"/>
    </row>
    <row r="267" spans="1:17" ht="15.75">
      <c r="A267" s="26">
        <f>A259+1</f>
        <v>15</v>
      </c>
      <c r="B267" s="31" t="s">
        <v>13</v>
      </c>
      <c r="C267" s="31" t="s">
        <v>75</v>
      </c>
      <c r="D267" s="36" t="s">
        <v>95</v>
      </c>
      <c r="Q267" s="51"/>
    </row>
    <row r="268" spans="1:17" ht="15.75">
      <c r="A268" s="26"/>
      <c r="B268" s="27" t="s">
        <v>515</v>
      </c>
      <c r="C268" s="34">
        <v>0</v>
      </c>
      <c r="D268" s="20">
        <v>-76</v>
      </c>
      <c r="Q268" s="38"/>
    </row>
    <row r="269" spans="1:17" ht="12.75">
      <c r="A269" s="26"/>
      <c r="B269" s="35" t="s">
        <v>76</v>
      </c>
      <c r="C269" s="34">
        <v>1000</v>
      </c>
      <c r="D269" s="20">
        <v>-45</v>
      </c>
      <c r="Q269" s="51"/>
    </row>
    <row r="270" spans="1:17" ht="12.75">
      <c r="A270" s="26"/>
      <c r="B270" s="35" t="s">
        <v>5</v>
      </c>
      <c r="C270" s="34">
        <v>1323</v>
      </c>
      <c r="D270" s="20">
        <v>-39.6</v>
      </c>
      <c r="Q270" s="51"/>
    </row>
    <row r="271" spans="1:17" ht="12.75">
      <c r="A271" s="26"/>
      <c r="B271" s="35" t="s">
        <v>77</v>
      </c>
      <c r="C271" s="34">
        <v>1768</v>
      </c>
      <c r="D271" s="20">
        <v>-40.6</v>
      </c>
      <c r="Q271" s="51"/>
    </row>
    <row r="272" spans="1:17" ht="12.75">
      <c r="A272" s="26"/>
      <c r="C272" s="34">
        <v>2500</v>
      </c>
      <c r="D272" s="20">
        <v>-39.2</v>
      </c>
      <c r="Q272" s="51"/>
    </row>
    <row r="273" spans="1:17" ht="12.75">
      <c r="A273" s="26"/>
      <c r="C273" s="34"/>
      <c r="Q273" s="51"/>
    </row>
    <row r="274" spans="1:17" ht="12.75">
      <c r="A274" s="26"/>
      <c r="C274" s="34"/>
      <c r="Q274" s="51"/>
    </row>
    <row r="275" spans="1:17" ht="15.75">
      <c r="A275" s="13">
        <f>A267+1</f>
        <v>16</v>
      </c>
      <c r="B275" s="31" t="s">
        <v>14</v>
      </c>
      <c r="C275" s="31" t="s">
        <v>75</v>
      </c>
      <c r="D275" s="36" t="s">
        <v>95</v>
      </c>
      <c r="Q275" s="51"/>
    </row>
    <row r="276" spans="1:17" ht="15.75">
      <c r="A276" s="13"/>
      <c r="B276" s="27" t="s">
        <v>516</v>
      </c>
      <c r="C276" s="34">
        <v>0</v>
      </c>
      <c r="D276" s="20">
        <v>-87.6</v>
      </c>
      <c r="Q276" s="38"/>
    </row>
    <row r="277" spans="1:17" ht="12.75">
      <c r="A277" s="13"/>
      <c r="B277" s="35" t="s">
        <v>5</v>
      </c>
      <c r="C277" s="34">
        <v>1220</v>
      </c>
      <c r="D277" s="20">
        <v>-44.4</v>
      </c>
      <c r="Q277" s="51"/>
    </row>
    <row r="278" spans="1:17" ht="12.75">
      <c r="A278" s="13"/>
      <c r="B278" s="35" t="s">
        <v>77</v>
      </c>
      <c r="C278" s="34">
        <v>2173</v>
      </c>
      <c r="D278" s="20">
        <v>-42.8</v>
      </c>
      <c r="Q278" s="51"/>
    </row>
    <row r="279" spans="1:17" ht="12.75">
      <c r="A279" s="13"/>
      <c r="B279" s="35" t="s">
        <v>78</v>
      </c>
      <c r="C279" s="34">
        <v>2495</v>
      </c>
      <c r="D279" s="20">
        <v>-42</v>
      </c>
      <c r="Q279" s="51"/>
    </row>
    <row r="280" spans="1:17" ht="12.75">
      <c r="A280" s="13"/>
      <c r="C280" s="34"/>
      <c r="Q280" s="51"/>
    </row>
    <row r="281" spans="1:17" ht="12.75">
      <c r="A281" s="13"/>
      <c r="C281" s="34"/>
      <c r="Q281" s="51"/>
    </row>
    <row r="282" spans="1:17" ht="12.75">
      <c r="A282" s="13"/>
      <c r="C282" s="34"/>
      <c r="I282" s="35"/>
      <c r="Q282" s="51"/>
    </row>
    <row r="283" spans="1:17" ht="15.75">
      <c r="A283" s="26">
        <f>A275+1</f>
        <v>17</v>
      </c>
      <c r="B283" s="31" t="s">
        <v>86</v>
      </c>
      <c r="C283" s="31" t="s">
        <v>75</v>
      </c>
      <c r="D283" s="36" t="s">
        <v>95</v>
      </c>
      <c r="I283" s="35"/>
      <c r="Q283" s="51"/>
    </row>
    <row r="284" spans="1:17" ht="15.75">
      <c r="A284" s="26"/>
      <c r="B284" s="27" t="s">
        <v>501</v>
      </c>
      <c r="C284" s="34">
        <v>0</v>
      </c>
      <c r="D284" s="20">
        <v>-212.6</v>
      </c>
      <c r="I284" s="35"/>
      <c r="Q284" s="38"/>
    </row>
    <row r="285" spans="1:17" ht="12.75">
      <c r="A285" s="26"/>
      <c r="B285" s="35" t="s">
        <v>77</v>
      </c>
      <c r="C285" s="34">
        <v>977</v>
      </c>
      <c r="D285" s="20">
        <v>-198</v>
      </c>
      <c r="I285" s="35"/>
      <c r="Q285" s="51"/>
    </row>
    <row r="286" spans="1:17" ht="12.75">
      <c r="A286" s="26"/>
      <c r="B286" s="35" t="s">
        <v>76</v>
      </c>
      <c r="C286" s="34">
        <v>1235</v>
      </c>
      <c r="D286" s="20">
        <v>-164</v>
      </c>
      <c r="I286" s="35"/>
      <c r="Q286" s="51"/>
    </row>
    <row r="287" spans="1:17" ht="12.75">
      <c r="A287" s="26"/>
      <c r="B287" s="35" t="s">
        <v>78</v>
      </c>
      <c r="C287" s="34">
        <v>1911</v>
      </c>
      <c r="D287" s="20">
        <v>-163</v>
      </c>
      <c r="I287" s="35"/>
      <c r="Q287" s="51"/>
    </row>
    <row r="288" spans="1:17" ht="12.75">
      <c r="A288" s="26"/>
      <c r="B288" s="35" t="s">
        <v>5</v>
      </c>
      <c r="C288" s="34">
        <v>2100</v>
      </c>
      <c r="D288" s="20">
        <v>-127</v>
      </c>
      <c r="I288" s="35"/>
      <c r="Q288" s="51"/>
    </row>
    <row r="289" spans="1:17" ht="12.75">
      <c r="A289" s="26"/>
      <c r="C289" s="34">
        <v>2500</v>
      </c>
      <c r="D289" s="20">
        <v>-108</v>
      </c>
      <c r="I289" s="35"/>
      <c r="Q289" s="51"/>
    </row>
    <row r="290" spans="1:17" ht="12.75">
      <c r="A290" s="26"/>
      <c r="C290" s="34"/>
      <c r="I290" s="35"/>
      <c r="Q290" s="51"/>
    </row>
    <row r="291" spans="1:17" ht="15.75">
      <c r="A291" s="13">
        <f>A283+1</f>
        <v>18</v>
      </c>
      <c r="B291" s="31" t="s">
        <v>15</v>
      </c>
      <c r="C291" s="31" t="s">
        <v>75</v>
      </c>
      <c r="D291" s="36" t="s">
        <v>95</v>
      </c>
      <c r="I291" s="35"/>
      <c r="Q291" s="51"/>
    </row>
    <row r="292" spans="1:17" ht="15.75">
      <c r="A292" s="13"/>
      <c r="B292" s="27" t="s">
        <v>517</v>
      </c>
      <c r="C292" s="34">
        <v>0</v>
      </c>
      <c r="D292" s="20">
        <v>-63.7</v>
      </c>
      <c r="I292" s="35"/>
      <c r="Q292" s="38"/>
    </row>
    <row r="293" spans="1:17" ht="12.75">
      <c r="A293" s="13"/>
      <c r="B293" s="35" t="s">
        <v>76</v>
      </c>
      <c r="C293" s="34">
        <v>703</v>
      </c>
      <c r="D293" s="20">
        <v>-46.9</v>
      </c>
      <c r="I293" s="35"/>
      <c r="Q293" s="51"/>
    </row>
    <row r="294" spans="1:17" ht="12.75">
      <c r="A294" s="13"/>
      <c r="B294" s="35" t="s">
        <v>77</v>
      </c>
      <c r="C294" s="34">
        <v>1356</v>
      </c>
      <c r="D294" s="20">
        <v>-41.2</v>
      </c>
      <c r="I294" s="35"/>
      <c r="Q294" s="51"/>
    </row>
    <row r="295" spans="1:17" ht="12.75">
      <c r="A295" s="13"/>
      <c r="B295" s="35" t="s">
        <v>5</v>
      </c>
      <c r="C295" s="34">
        <v>1963</v>
      </c>
      <c r="D295" s="20">
        <v>-36.5</v>
      </c>
      <c r="I295" s="35"/>
      <c r="Q295" s="51"/>
    </row>
    <row r="296" spans="1:17" ht="12.75">
      <c r="A296" s="13"/>
      <c r="C296" s="34"/>
      <c r="I296" s="35"/>
      <c r="Q296" s="51"/>
    </row>
    <row r="297" spans="1:17" ht="12.75">
      <c r="A297" s="13"/>
      <c r="C297" s="34"/>
      <c r="I297" s="35"/>
      <c r="Q297" s="51"/>
    </row>
    <row r="298" spans="1:17" ht="12.75">
      <c r="A298" s="13"/>
      <c r="C298" s="34"/>
      <c r="I298" s="35"/>
      <c r="Q298" s="51"/>
    </row>
    <row r="299" spans="1:17" ht="15.75">
      <c r="A299" s="26">
        <f>A291+1</f>
        <v>19</v>
      </c>
      <c r="B299" s="31" t="s">
        <v>16</v>
      </c>
      <c r="C299" s="31" t="s">
        <v>75</v>
      </c>
      <c r="D299" s="36" t="s">
        <v>95</v>
      </c>
      <c r="I299" s="35"/>
      <c r="Q299" s="51"/>
    </row>
    <row r="300" spans="1:17" ht="15.75">
      <c r="A300" s="26"/>
      <c r="B300" s="27" t="s">
        <v>483</v>
      </c>
      <c r="C300" s="34">
        <v>0</v>
      </c>
      <c r="D300" s="20">
        <v>-80.4</v>
      </c>
      <c r="I300" s="35"/>
      <c r="Q300" s="38"/>
    </row>
    <row r="301" spans="1:17" ht="12.75">
      <c r="A301" s="26"/>
      <c r="B301" s="35" t="s">
        <v>76</v>
      </c>
      <c r="C301" s="34">
        <v>950</v>
      </c>
      <c r="D301" s="20">
        <v>-53.5</v>
      </c>
      <c r="I301" s="35"/>
      <c r="Q301" s="51"/>
    </row>
    <row r="302" spans="1:17" ht="12.75">
      <c r="A302" s="26"/>
      <c r="B302" s="35" t="s">
        <v>5</v>
      </c>
      <c r="C302" s="34">
        <v>1285</v>
      </c>
      <c r="D302" s="20">
        <v>-19.7</v>
      </c>
      <c r="I302" s="35"/>
      <c r="Q302" s="51"/>
    </row>
    <row r="303" spans="1:17" ht="12.75">
      <c r="A303" s="26"/>
      <c r="B303" s="35" t="s">
        <v>77</v>
      </c>
      <c r="C303" s="34">
        <v>1809</v>
      </c>
      <c r="D303" s="20">
        <v>-30.6</v>
      </c>
      <c r="I303" s="35"/>
      <c r="Q303" s="51"/>
    </row>
    <row r="304" spans="1:17" ht="12.75">
      <c r="A304" s="26"/>
      <c r="C304" s="34">
        <v>2500</v>
      </c>
      <c r="D304" s="20">
        <v>-54.6</v>
      </c>
      <c r="I304" s="35"/>
      <c r="Q304" s="51"/>
    </row>
    <row r="305" spans="1:17" ht="12.75">
      <c r="A305" s="26"/>
      <c r="C305" s="34"/>
      <c r="I305" s="35"/>
      <c r="Q305" s="51"/>
    </row>
    <row r="306" spans="1:17" ht="12.75">
      <c r="A306" s="26"/>
      <c r="C306" s="34"/>
      <c r="I306" s="35"/>
      <c r="Q306" s="51"/>
    </row>
    <row r="307" spans="1:17" ht="15.75">
      <c r="A307" s="13">
        <f>A299+1</f>
        <v>20</v>
      </c>
      <c r="B307" s="31" t="s">
        <v>16</v>
      </c>
      <c r="C307" s="31" t="s">
        <v>75</v>
      </c>
      <c r="D307" s="36" t="s">
        <v>95</v>
      </c>
      <c r="I307" s="35"/>
      <c r="Q307" s="51"/>
    </row>
    <row r="308" spans="1:17" ht="15.75">
      <c r="A308" s="13"/>
      <c r="B308" s="27" t="s">
        <v>481</v>
      </c>
      <c r="C308" s="34">
        <v>0</v>
      </c>
      <c r="D308" s="20">
        <v>-63.8</v>
      </c>
      <c r="I308" s="35"/>
      <c r="Q308" s="38"/>
    </row>
    <row r="309" spans="1:17" ht="12.75">
      <c r="A309" s="13"/>
      <c r="B309" s="35" t="s">
        <v>76</v>
      </c>
      <c r="C309" s="34">
        <v>577</v>
      </c>
      <c r="D309" s="20">
        <v>-46.4</v>
      </c>
      <c r="I309" s="35"/>
      <c r="Q309" s="51"/>
    </row>
    <row r="310" spans="1:17" ht="12.75">
      <c r="A310" s="13"/>
      <c r="B310" s="35" t="s">
        <v>5</v>
      </c>
      <c r="C310" s="34">
        <v>592</v>
      </c>
      <c r="D310" s="20">
        <v>-46</v>
      </c>
      <c r="I310" s="35"/>
      <c r="Q310" s="51"/>
    </row>
    <row r="311" spans="1:17" ht="12.75">
      <c r="A311" s="13"/>
      <c r="B311" s="35" t="s">
        <v>77</v>
      </c>
      <c r="C311" s="34">
        <v>1809</v>
      </c>
      <c r="D311" s="20">
        <v>-30</v>
      </c>
      <c r="I311" s="35"/>
      <c r="Q311" s="51"/>
    </row>
    <row r="312" spans="1:17" ht="12.75">
      <c r="A312" s="13"/>
      <c r="C312" s="34">
        <v>2500</v>
      </c>
      <c r="D312" s="20">
        <v>-21.2</v>
      </c>
      <c r="I312" s="35"/>
      <c r="Q312" s="51"/>
    </row>
    <row r="313" spans="1:17" ht="12.75">
      <c r="A313" s="13"/>
      <c r="C313" s="34"/>
      <c r="I313" s="35"/>
      <c r="Q313" s="51"/>
    </row>
    <row r="314" spans="1:17" ht="12.75">
      <c r="A314" s="13"/>
      <c r="C314" s="34"/>
      <c r="I314" s="35"/>
      <c r="Q314" s="51"/>
    </row>
    <row r="315" spans="1:17" ht="15.75">
      <c r="A315" s="26">
        <f>A307+1</f>
        <v>21</v>
      </c>
      <c r="B315" s="31" t="s">
        <v>17</v>
      </c>
      <c r="C315" s="31" t="s">
        <v>75</v>
      </c>
      <c r="D315" s="36" t="s">
        <v>95</v>
      </c>
      <c r="I315" s="35"/>
      <c r="Q315" s="51"/>
    </row>
    <row r="316" spans="1:17" ht="15.75">
      <c r="A316" s="26"/>
      <c r="B316" s="27" t="s">
        <v>492</v>
      </c>
      <c r="C316" s="34">
        <v>0</v>
      </c>
      <c r="D316" s="20">
        <v>-84.4</v>
      </c>
      <c r="Q316" s="38"/>
    </row>
    <row r="317" spans="1:17" ht="12.75">
      <c r="A317" s="26"/>
      <c r="B317" s="35" t="s">
        <v>77</v>
      </c>
      <c r="C317" s="34">
        <v>303</v>
      </c>
      <c r="D317" s="20">
        <v>-73.2</v>
      </c>
      <c r="Q317" s="51"/>
    </row>
    <row r="318" spans="1:17" ht="12.75">
      <c r="A318" s="26"/>
      <c r="B318" s="35" t="s">
        <v>76</v>
      </c>
      <c r="C318" s="34">
        <v>351</v>
      </c>
      <c r="D318" s="20">
        <v>-71.4</v>
      </c>
      <c r="Q318" s="51"/>
    </row>
    <row r="319" spans="1:17" ht="12.75">
      <c r="A319" s="26"/>
      <c r="B319" s="35" t="s">
        <v>5</v>
      </c>
      <c r="C319" s="34">
        <v>575</v>
      </c>
      <c r="D319" s="20">
        <v>-66.8</v>
      </c>
      <c r="Q319" s="51"/>
    </row>
    <row r="320" spans="1:17" ht="12.75">
      <c r="A320" s="26"/>
      <c r="C320" s="34">
        <v>2500</v>
      </c>
      <c r="D320" s="20">
        <v>-60.20314136125654</v>
      </c>
      <c r="Q320" s="51"/>
    </row>
    <row r="321" spans="1:17" ht="12.75">
      <c r="A321" s="26"/>
      <c r="C321" s="34"/>
      <c r="Q321" s="51"/>
    </row>
    <row r="322" spans="1:17" ht="12.75">
      <c r="A322" s="26"/>
      <c r="C322" s="34"/>
      <c r="Q322" s="51"/>
    </row>
    <row r="323" spans="1:17" ht="15.75">
      <c r="A323" s="13">
        <f>A315+1</f>
        <v>22</v>
      </c>
      <c r="B323" s="31" t="s">
        <v>18</v>
      </c>
      <c r="C323" s="31" t="s">
        <v>75</v>
      </c>
      <c r="D323" s="36" t="s">
        <v>95</v>
      </c>
      <c r="Q323" s="51"/>
    </row>
    <row r="324" spans="1:17" ht="15.75">
      <c r="A324" s="13"/>
      <c r="B324" s="27" t="s">
        <v>477</v>
      </c>
      <c r="C324" s="34">
        <v>0</v>
      </c>
      <c r="D324" s="20">
        <v>-64.8</v>
      </c>
      <c r="Q324" s="51"/>
    </row>
    <row r="325" spans="1:17" ht="12.75">
      <c r="A325" s="13"/>
      <c r="B325" s="35" t="s">
        <v>5</v>
      </c>
      <c r="C325" s="34">
        <v>357</v>
      </c>
      <c r="D325" s="20">
        <v>-55.2</v>
      </c>
      <c r="Q325" s="51"/>
    </row>
    <row r="326" spans="1:17" ht="12.75">
      <c r="A326" s="13"/>
      <c r="B326" s="35" t="s">
        <v>77</v>
      </c>
      <c r="C326" s="34">
        <v>1210</v>
      </c>
      <c r="D326" s="20">
        <v>-40.6</v>
      </c>
      <c r="Q326" s="51"/>
    </row>
    <row r="327" spans="1:17" ht="12.75">
      <c r="A327" s="13"/>
      <c r="C327" s="34">
        <v>2500</v>
      </c>
      <c r="D327" s="20">
        <v>-15.2</v>
      </c>
      <c r="Q327" s="51"/>
    </row>
    <row r="328" spans="1:17" ht="12.75">
      <c r="A328" s="13"/>
      <c r="C328" s="34"/>
      <c r="Q328" s="51"/>
    </row>
    <row r="329" spans="1:17" ht="12.75">
      <c r="A329" s="13"/>
      <c r="C329" s="34"/>
      <c r="Q329" s="51"/>
    </row>
    <row r="330" spans="1:17" ht="12.75">
      <c r="A330" s="13"/>
      <c r="C330" s="34"/>
      <c r="Q330" s="51"/>
    </row>
    <row r="331" spans="1:17" ht="15.75">
      <c r="A331" s="26">
        <f>A323+1</f>
        <v>23</v>
      </c>
      <c r="B331" s="31" t="s">
        <v>19</v>
      </c>
      <c r="C331" s="31" t="s">
        <v>75</v>
      </c>
      <c r="D331" s="36" t="s">
        <v>95</v>
      </c>
      <c r="Q331" s="51"/>
    </row>
    <row r="332" spans="1:17" ht="15.75">
      <c r="A332" s="26"/>
      <c r="B332" s="27" t="s">
        <v>465</v>
      </c>
      <c r="C332" s="34">
        <v>0</v>
      </c>
      <c r="D332" s="20">
        <v>-45</v>
      </c>
      <c r="Q332" s="51"/>
    </row>
    <row r="333" spans="1:17" ht="12.75">
      <c r="A333" s="26"/>
      <c r="C333" s="34">
        <v>2500</v>
      </c>
      <c r="D333" s="20">
        <v>-52.3</v>
      </c>
      <c r="Q333" s="51"/>
    </row>
    <row r="334" spans="1:17" ht="12.75">
      <c r="A334" s="26"/>
      <c r="C334" s="34"/>
      <c r="Q334" s="51"/>
    </row>
    <row r="335" spans="1:17" ht="12.75">
      <c r="A335" s="26"/>
      <c r="C335" s="34"/>
      <c r="Q335" s="51"/>
    </row>
    <row r="336" spans="1:17" ht="12.75">
      <c r="A336" s="26"/>
      <c r="C336" s="34"/>
      <c r="Q336" s="51"/>
    </row>
    <row r="337" spans="1:17" ht="12.75">
      <c r="A337" s="26"/>
      <c r="C337" s="34"/>
      <c r="Q337" s="51"/>
    </row>
    <row r="338" spans="1:17" ht="12.75">
      <c r="A338" s="26"/>
      <c r="C338" s="34"/>
      <c r="Q338" s="51"/>
    </row>
    <row r="339" spans="1:17" ht="15.75">
      <c r="A339" s="13">
        <f>A331+1</f>
        <v>24</v>
      </c>
      <c r="B339" s="31" t="s">
        <v>20</v>
      </c>
      <c r="C339" s="31" t="s">
        <v>75</v>
      </c>
      <c r="D339" s="36" t="s">
        <v>95</v>
      </c>
      <c r="Q339" s="51"/>
    </row>
    <row r="340" spans="1:17" ht="15.75">
      <c r="A340" s="13"/>
      <c r="B340" s="144" t="s">
        <v>495</v>
      </c>
      <c r="C340" s="42">
        <v>0</v>
      </c>
      <c r="D340" s="43">
        <v>-126.8</v>
      </c>
      <c r="Q340" s="51"/>
    </row>
    <row r="341" spans="1:17" ht="12.75">
      <c r="A341" s="13"/>
      <c r="B341" s="35" t="s">
        <v>5</v>
      </c>
      <c r="C341" s="34">
        <v>590</v>
      </c>
      <c r="D341" s="20">
        <v>-106.8</v>
      </c>
      <c r="Q341" s="51"/>
    </row>
    <row r="342" spans="1:17" ht="12.75">
      <c r="A342" s="13"/>
      <c r="C342" s="34">
        <v>2500</v>
      </c>
      <c r="D342" s="20">
        <v>-82</v>
      </c>
      <c r="Q342" s="51"/>
    </row>
    <row r="343" spans="1:17" ht="12.75">
      <c r="A343" s="13"/>
      <c r="C343" s="34"/>
      <c r="Q343" s="51"/>
    </row>
    <row r="344" spans="1:17" ht="12.75">
      <c r="A344" s="13"/>
      <c r="C344" s="34"/>
      <c r="Q344" s="51"/>
    </row>
    <row r="345" spans="1:17" ht="12.75">
      <c r="A345" s="13"/>
      <c r="C345" s="34"/>
      <c r="Q345" s="51"/>
    </row>
    <row r="346" spans="1:17" ht="12.75">
      <c r="A346" s="13"/>
      <c r="C346" s="34"/>
      <c r="Q346" s="51"/>
    </row>
    <row r="347" spans="1:17" ht="15.75">
      <c r="A347" s="26">
        <f>A339+1</f>
        <v>25</v>
      </c>
      <c r="B347" s="31" t="s">
        <v>21</v>
      </c>
      <c r="C347" s="31" t="s">
        <v>75</v>
      </c>
      <c r="D347" s="36" t="s">
        <v>95</v>
      </c>
      <c r="Q347" s="51"/>
    </row>
    <row r="348" spans="1:17" ht="15.75">
      <c r="A348" s="26"/>
      <c r="B348" s="144" t="s">
        <v>467</v>
      </c>
      <c r="C348" s="34">
        <v>0</v>
      </c>
      <c r="D348" s="20">
        <v>-53.4</v>
      </c>
      <c r="Q348" s="51"/>
    </row>
    <row r="349" spans="1:17" ht="12.75">
      <c r="A349" s="26"/>
      <c r="B349" s="35" t="s">
        <v>76</v>
      </c>
      <c r="C349" s="34">
        <v>550</v>
      </c>
      <c r="D349" s="20">
        <v>-33</v>
      </c>
      <c r="Q349" s="51"/>
    </row>
    <row r="350" spans="1:17" ht="12.75">
      <c r="A350" s="26"/>
      <c r="B350" s="35" t="s">
        <v>5</v>
      </c>
      <c r="C350" s="34">
        <v>577</v>
      </c>
      <c r="D350" s="20">
        <v>-30.8</v>
      </c>
      <c r="Q350" s="51"/>
    </row>
    <row r="351" spans="1:17" ht="12.75">
      <c r="A351" s="26"/>
      <c r="B351" s="35" t="s">
        <v>78</v>
      </c>
      <c r="C351" s="34">
        <v>630</v>
      </c>
      <c r="D351" s="20">
        <v>-30</v>
      </c>
      <c r="Q351" s="51"/>
    </row>
    <row r="352" spans="1:17" ht="12.75">
      <c r="A352" s="26"/>
      <c r="C352" s="34">
        <v>1800</v>
      </c>
      <c r="D352" s="20">
        <v>0</v>
      </c>
      <c r="Q352" s="51"/>
    </row>
    <row r="353" spans="1:17" ht="12.75">
      <c r="A353" s="26"/>
      <c r="C353" s="34"/>
      <c r="Q353" s="51"/>
    </row>
    <row r="354" spans="1:17" ht="12.75">
      <c r="A354" s="26"/>
      <c r="C354" s="34"/>
      <c r="Q354" s="51"/>
    </row>
    <row r="355" spans="1:17" ht="15.75">
      <c r="A355" s="13">
        <f>A347+1</f>
        <v>26</v>
      </c>
      <c r="B355" s="31" t="s">
        <v>22</v>
      </c>
      <c r="C355" s="31" t="s">
        <v>75</v>
      </c>
      <c r="D355" s="36" t="s">
        <v>95</v>
      </c>
      <c r="Q355" s="51"/>
    </row>
    <row r="356" spans="1:17" ht="15.75">
      <c r="A356" s="13"/>
      <c r="B356" s="144" t="s">
        <v>493</v>
      </c>
      <c r="C356" s="34">
        <v>0</v>
      </c>
      <c r="D356" s="20">
        <v>-85</v>
      </c>
      <c r="Q356" s="51"/>
    </row>
    <row r="357" spans="1:17" ht="12.75">
      <c r="A357" s="13"/>
      <c r="B357" s="35" t="s">
        <v>77</v>
      </c>
      <c r="C357" s="34">
        <v>430</v>
      </c>
      <c r="D357" s="20">
        <v>-71.4</v>
      </c>
      <c r="Q357" s="51"/>
    </row>
    <row r="358" spans="1:17" ht="12.75">
      <c r="A358" s="13"/>
      <c r="B358" s="35" t="s">
        <v>5</v>
      </c>
      <c r="C358" s="34">
        <v>771</v>
      </c>
      <c r="D358" s="20">
        <v>-59.2</v>
      </c>
      <c r="Q358" s="51"/>
    </row>
    <row r="359" spans="1:17" ht="12.75">
      <c r="A359" s="13"/>
      <c r="B359" s="35" t="s">
        <v>78</v>
      </c>
      <c r="C359" s="34">
        <v>2400</v>
      </c>
      <c r="D359" s="20">
        <v>-59.2</v>
      </c>
      <c r="Q359" s="51"/>
    </row>
    <row r="360" spans="1:17" ht="12.75">
      <c r="A360" s="13"/>
      <c r="C360" s="34">
        <v>2500</v>
      </c>
      <c r="D360" s="20">
        <v>-58.2</v>
      </c>
      <c r="Q360" s="51"/>
    </row>
    <row r="361" spans="1:17" ht="12.75">
      <c r="A361" s="13"/>
      <c r="C361" s="34"/>
      <c r="Q361" s="51"/>
    </row>
    <row r="362" spans="1:17" ht="12.75">
      <c r="A362" s="13"/>
      <c r="C362" s="34"/>
      <c r="F362" s="35" t="s">
        <v>420</v>
      </c>
      <c r="Q362" s="51"/>
    </row>
    <row r="363" spans="1:36" ht="15.75">
      <c r="A363" s="26">
        <f>A355+1</f>
        <v>27</v>
      </c>
      <c r="B363" s="31" t="s">
        <v>23</v>
      </c>
      <c r="C363" s="31" t="s">
        <v>75</v>
      </c>
      <c r="D363" s="36" t="s">
        <v>95</v>
      </c>
      <c r="F363" s="31" t="s">
        <v>271</v>
      </c>
      <c r="G363" s="31" t="s">
        <v>75</v>
      </c>
      <c r="H363" s="36" t="s">
        <v>95</v>
      </c>
      <c r="I363" s="38"/>
      <c r="J363" s="31" t="s">
        <v>271</v>
      </c>
      <c r="K363" s="31" t="s">
        <v>75</v>
      </c>
      <c r="L363" s="36" t="s">
        <v>95</v>
      </c>
      <c r="M363" s="38"/>
      <c r="N363" s="31" t="s">
        <v>271</v>
      </c>
      <c r="O363" s="31" t="s">
        <v>75</v>
      </c>
      <c r="P363" s="36" t="s">
        <v>95</v>
      </c>
      <c r="Q363" s="38"/>
      <c r="R363" s="31" t="s">
        <v>271</v>
      </c>
      <c r="S363" s="31" t="s">
        <v>75</v>
      </c>
      <c r="T363" s="36" t="s">
        <v>95</v>
      </c>
      <c r="U363" s="38"/>
      <c r="V363" s="38"/>
      <c r="W363" s="38"/>
      <c r="X363" s="38"/>
      <c r="Y363" s="38"/>
      <c r="Z363" s="38"/>
      <c r="AA363" s="38"/>
      <c r="AB363" s="38"/>
      <c r="AC363" s="38"/>
      <c r="AD363" s="15"/>
      <c r="AE363" s="15"/>
      <c r="AF363" s="15"/>
      <c r="AG363" s="15"/>
      <c r="AH363" s="15"/>
      <c r="AI363" s="15"/>
      <c r="AJ363" s="15"/>
    </row>
    <row r="364" spans="1:20" ht="15.75">
      <c r="A364" s="26"/>
      <c r="B364" s="27" t="s">
        <v>518</v>
      </c>
      <c r="C364" s="34">
        <v>0</v>
      </c>
      <c r="D364" s="20">
        <v>-29</v>
      </c>
      <c r="F364" s="27" t="s">
        <v>421</v>
      </c>
      <c r="G364" s="34">
        <v>0</v>
      </c>
      <c r="H364" s="20">
        <v>-38.2</v>
      </c>
      <c r="J364" s="144" t="s">
        <v>422</v>
      </c>
      <c r="K364" s="34">
        <v>0</v>
      </c>
      <c r="L364" s="20">
        <v>-47.4</v>
      </c>
      <c r="M364" s="51"/>
      <c r="N364" s="144" t="s">
        <v>423</v>
      </c>
      <c r="O364" s="34">
        <v>0</v>
      </c>
      <c r="P364" s="20">
        <v>-162</v>
      </c>
      <c r="Q364" s="51"/>
      <c r="R364" s="144" t="s">
        <v>519</v>
      </c>
      <c r="S364" s="42">
        <v>0</v>
      </c>
      <c r="T364" s="43">
        <v>-76</v>
      </c>
    </row>
    <row r="365" spans="1:20" ht="12.75">
      <c r="A365" s="26"/>
      <c r="B365" s="35" t="s">
        <v>76</v>
      </c>
      <c r="C365" s="34">
        <v>2500</v>
      </c>
      <c r="D365" s="20">
        <v>-4</v>
      </c>
      <c r="F365" s="35" t="s">
        <v>77</v>
      </c>
      <c r="G365" s="34">
        <v>317</v>
      </c>
      <c r="H365" s="20">
        <v>-30.6</v>
      </c>
      <c r="J365" s="35" t="s">
        <v>76</v>
      </c>
      <c r="K365" s="34">
        <v>494</v>
      </c>
      <c r="L365" s="20">
        <v>-32.3</v>
      </c>
      <c r="N365" s="35" t="s">
        <v>76</v>
      </c>
      <c r="O365" s="34">
        <v>1075</v>
      </c>
      <c r="P365" s="20">
        <v>-128.4</v>
      </c>
      <c r="R365" s="35" t="s">
        <v>76</v>
      </c>
      <c r="S365" s="34">
        <v>1000</v>
      </c>
      <c r="T365" s="20">
        <v>-45</v>
      </c>
    </row>
    <row r="366" spans="1:20" ht="12.75">
      <c r="A366" s="26"/>
      <c r="C366" s="34"/>
      <c r="F366" s="35" t="s">
        <v>78</v>
      </c>
      <c r="G366" s="34">
        <v>553</v>
      </c>
      <c r="H366" s="20">
        <v>-25</v>
      </c>
      <c r="J366" s="35" t="s">
        <v>5</v>
      </c>
      <c r="K366" s="34">
        <v>507</v>
      </c>
      <c r="L366" s="20">
        <v>-32.1</v>
      </c>
      <c r="N366" s="35" t="s">
        <v>77</v>
      </c>
      <c r="O366" s="34">
        <v>1090</v>
      </c>
      <c r="P366" s="20">
        <v>-128</v>
      </c>
      <c r="R366" s="35" t="s">
        <v>5</v>
      </c>
      <c r="S366" s="34">
        <v>1323</v>
      </c>
      <c r="T366" s="20">
        <v>-39.6</v>
      </c>
    </row>
    <row r="367" spans="1:20" ht="12.75">
      <c r="A367" s="26"/>
      <c r="C367" s="34"/>
      <c r="G367" s="34">
        <v>1000</v>
      </c>
      <c r="H367" s="20">
        <v>-13.8</v>
      </c>
      <c r="K367" s="34">
        <v>2500</v>
      </c>
      <c r="L367" s="20">
        <v>-9.4</v>
      </c>
      <c r="N367" s="35" t="s">
        <v>5</v>
      </c>
      <c r="O367" s="34">
        <v>2030</v>
      </c>
      <c r="P367" s="20">
        <v>-101.6</v>
      </c>
      <c r="R367" s="35" t="s">
        <v>77</v>
      </c>
      <c r="S367" s="34">
        <v>1768</v>
      </c>
      <c r="T367" s="20">
        <v>-40.6</v>
      </c>
    </row>
    <row r="368" spans="1:20" ht="12.75">
      <c r="A368" s="26"/>
      <c r="C368" s="34"/>
      <c r="G368" s="34"/>
      <c r="H368" s="20"/>
      <c r="K368" s="34"/>
      <c r="L368" s="20"/>
      <c r="O368" s="34">
        <v>2500</v>
      </c>
      <c r="P368" s="20">
        <v>-97.6</v>
      </c>
      <c r="S368" s="34">
        <v>2500</v>
      </c>
      <c r="T368" s="20">
        <v>-39.2</v>
      </c>
    </row>
    <row r="369" spans="1:20" ht="12.75">
      <c r="A369" s="26"/>
      <c r="C369" s="34"/>
      <c r="G369" s="34"/>
      <c r="H369" s="20"/>
      <c r="K369" s="34"/>
      <c r="L369" s="20"/>
      <c r="O369" s="34"/>
      <c r="P369" s="20"/>
      <c r="S369" s="34"/>
      <c r="T369" s="20"/>
    </row>
    <row r="370" spans="1:20" ht="12.75">
      <c r="A370" s="26"/>
      <c r="C370" s="34"/>
      <c r="G370" s="34"/>
      <c r="H370" s="20"/>
      <c r="K370" s="34"/>
      <c r="L370" s="20"/>
      <c r="O370" s="34"/>
      <c r="P370" s="20"/>
      <c r="S370" s="34"/>
      <c r="T370" s="20"/>
    </row>
    <row r="371" spans="1:20" ht="15.75">
      <c r="A371" s="13">
        <f>A363+1</f>
        <v>28</v>
      </c>
      <c r="B371" s="31" t="s">
        <v>24</v>
      </c>
      <c r="C371" s="31" t="s">
        <v>75</v>
      </c>
      <c r="D371" s="36" t="s">
        <v>95</v>
      </c>
      <c r="F371" s="31" t="s">
        <v>271</v>
      </c>
      <c r="G371" s="31" t="s">
        <v>75</v>
      </c>
      <c r="H371" s="36" t="s">
        <v>95</v>
      </c>
      <c r="I371" s="38"/>
      <c r="J371" s="31" t="s">
        <v>271</v>
      </c>
      <c r="K371" s="31" t="s">
        <v>75</v>
      </c>
      <c r="L371" s="36" t="s">
        <v>95</v>
      </c>
      <c r="N371" s="31" t="s">
        <v>271</v>
      </c>
      <c r="O371" s="31" t="s">
        <v>75</v>
      </c>
      <c r="P371" s="36" t="s">
        <v>95</v>
      </c>
      <c r="R371" s="31" t="s">
        <v>271</v>
      </c>
      <c r="S371" s="31" t="s">
        <v>75</v>
      </c>
      <c r="T371" s="36" t="s">
        <v>95</v>
      </c>
    </row>
    <row r="372" spans="1:36" ht="15.75">
      <c r="A372" s="13"/>
      <c r="B372" s="27" t="s">
        <v>497</v>
      </c>
      <c r="C372" s="34">
        <v>0</v>
      </c>
      <c r="D372" s="20">
        <v>-209.4</v>
      </c>
      <c r="F372" s="27" t="s">
        <v>424</v>
      </c>
      <c r="G372" s="34">
        <v>0</v>
      </c>
      <c r="H372" s="20">
        <v>-28.7</v>
      </c>
      <c r="J372" s="144" t="s">
        <v>425</v>
      </c>
      <c r="K372" s="34">
        <v>0</v>
      </c>
      <c r="L372" s="20">
        <v>-38.2</v>
      </c>
      <c r="M372" s="31"/>
      <c r="N372" s="144" t="s">
        <v>426</v>
      </c>
      <c r="O372" s="42">
        <v>0</v>
      </c>
      <c r="P372" s="43">
        <v>-110.9</v>
      </c>
      <c r="Q372" s="31"/>
      <c r="R372" s="144" t="s">
        <v>520</v>
      </c>
      <c r="S372" s="42">
        <v>0</v>
      </c>
      <c r="T372" s="43">
        <v>-63.7</v>
      </c>
      <c r="U372" s="38"/>
      <c r="V372" s="38"/>
      <c r="W372" s="38"/>
      <c r="X372" s="38"/>
      <c r="Y372" s="38"/>
      <c r="Z372" s="38"/>
      <c r="AA372" s="38"/>
      <c r="AB372" s="38"/>
      <c r="AC372" s="38"/>
      <c r="AD372" s="15"/>
      <c r="AE372" s="15"/>
      <c r="AF372" s="15"/>
      <c r="AG372" s="15"/>
      <c r="AH372" s="15"/>
      <c r="AI372" s="15"/>
      <c r="AJ372" s="15"/>
    </row>
    <row r="373" spans="1:20" ht="12.75">
      <c r="A373" s="13"/>
      <c r="B373" s="35" t="s">
        <v>77</v>
      </c>
      <c r="C373" s="34">
        <v>336</v>
      </c>
      <c r="D373" s="20">
        <v>-193.2</v>
      </c>
      <c r="G373" s="34">
        <v>856</v>
      </c>
      <c r="H373" s="20">
        <v>0</v>
      </c>
      <c r="J373" s="35" t="s">
        <v>76</v>
      </c>
      <c r="K373" s="34">
        <v>497</v>
      </c>
      <c r="L373" s="20">
        <v>-22.4</v>
      </c>
      <c r="N373" s="35" t="s">
        <v>76</v>
      </c>
      <c r="O373" s="34">
        <v>465</v>
      </c>
      <c r="P373" s="20">
        <v>-92.9</v>
      </c>
      <c r="R373" s="35" t="s">
        <v>76</v>
      </c>
      <c r="S373" s="34">
        <v>703</v>
      </c>
      <c r="T373" s="20">
        <v>-46.9</v>
      </c>
    </row>
    <row r="374" spans="1:20" ht="12.75">
      <c r="A374" s="13"/>
      <c r="B374" s="35" t="s">
        <v>76</v>
      </c>
      <c r="C374" s="34">
        <v>1031</v>
      </c>
      <c r="D374" s="20">
        <v>-161</v>
      </c>
      <c r="G374" s="34"/>
      <c r="H374" s="20"/>
      <c r="J374" s="35" t="s">
        <v>5</v>
      </c>
      <c r="K374" s="34">
        <v>665</v>
      </c>
      <c r="L374" s="20">
        <v>-20</v>
      </c>
      <c r="N374" s="35" t="s">
        <v>5</v>
      </c>
      <c r="O374" s="34">
        <v>500</v>
      </c>
      <c r="P374" s="20">
        <v>-91.7</v>
      </c>
      <c r="R374" s="35" t="s">
        <v>77</v>
      </c>
      <c r="S374" s="34">
        <v>1356</v>
      </c>
      <c r="T374" s="20">
        <v>-41.2</v>
      </c>
    </row>
    <row r="375" spans="1:20" ht="12.75">
      <c r="A375" s="13"/>
      <c r="B375" s="35" t="s">
        <v>78</v>
      </c>
      <c r="C375" s="34">
        <v>1043</v>
      </c>
      <c r="D375" s="20">
        <v>-160</v>
      </c>
      <c r="G375" s="34"/>
      <c r="H375" s="20"/>
      <c r="J375" s="35" t="s">
        <v>77</v>
      </c>
      <c r="K375" s="34">
        <v>723</v>
      </c>
      <c r="L375" s="20">
        <v>-28</v>
      </c>
      <c r="N375" s="35" t="s">
        <v>77</v>
      </c>
      <c r="O375" s="34">
        <v>932</v>
      </c>
      <c r="P375" s="20">
        <v>-84.6</v>
      </c>
      <c r="R375" s="35" t="s">
        <v>5</v>
      </c>
      <c r="S375" s="34">
        <v>1963</v>
      </c>
      <c r="T375" s="20">
        <v>-36.5</v>
      </c>
    </row>
    <row r="376" spans="1:20" ht="12.75">
      <c r="A376" s="13"/>
      <c r="B376" s="35" t="s">
        <v>5</v>
      </c>
      <c r="C376" s="34">
        <v>1680</v>
      </c>
      <c r="D376" s="20">
        <v>-122.4</v>
      </c>
      <c r="G376" s="34"/>
      <c r="H376" s="20"/>
      <c r="J376" s="35" t="s">
        <v>78</v>
      </c>
      <c r="K376" s="34">
        <v>1200</v>
      </c>
      <c r="L376" s="20">
        <v>-12</v>
      </c>
      <c r="N376" s="35" t="s">
        <v>78</v>
      </c>
      <c r="O376" s="34">
        <v>2273</v>
      </c>
      <c r="P376" s="20">
        <v>-70.2</v>
      </c>
      <c r="S376" s="34"/>
      <c r="T376" s="20"/>
    </row>
    <row r="377" spans="1:20" ht="12.75">
      <c r="A377" s="13"/>
      <c r="C377" s="34">
        <v>2500</v>
      </c>
      <c r="D377" s="20">
        <v>-110.4</v>
      </c>
      <c r="G377" s="34"/>
      <c r="H377" s="20"/>
      <c r="K377" s="34"/>
      <c r="L377" s="20"/>
      <c r="O377" s="34">
        <v>2500</v>
      </c>
      <c r="P377" s="20">
        <v>-71.6</v>
      </c>
      <c r="S377" s="34"/>
      <c r="T377" s="20"/>
    </row>
    <row r="378" spans="1:20" ht="12.75">
      <c r="A378" s="13"/>
      <c r="C378" s="34"/>
      <c r="G378" s="34"/>
      <c r="H378" s="20"/>
      <c r="K378" s="34"/>
      <c r="L378" s="20"/>
      <c r="O378" s="34"/>
      <c r="P378" s="20"/>
      <c r="S378" s="34"/>
      <c r="T378" s="20"/>
    </row>
    <row r="379" spans="1:20" ht="15.75">
      <c r="A379" s="26">
        <f>A371+1</f>
        <v>29</v>
      </c>
      <c r="B379" s="31" t="s">
        <v>25</v>
      </c>
      <c r="C379" s="31" t="s">
        <v>75</v>
      </c>
      <c r="D379" s="36" t="s">
        <v>95</v>
      </c>
      <c r="F379" s="31" t="s">
        <v>271</v>
      </c>
      <c r="G379" s="31" t="s">
        <v>75</v>
      </c>
      <c r="H379" s="36" t="s">
        <v>95</v>
      </c>
      <c r="I379" s="38"/>
      <c r="J379" s="31" t="s">
        <v>271</v>
      </c>
      <c r="K379" s="31" t="s">
        <v>75</v>
      </c>
      <c r="L379" s="36" t="s">
        <v>95</v>
      </c>
      <c r="N379" s="31" t="s">
        <v>271</v>
      </c>
      <c r="O379" s="31" t="s">
        <v>75</v>
      </c>
      <c r="P379" s="36" t="s">
        <v>95</v>
      </c>
      <c r="R379" s="31" t="s">
        <v>271</v>
      </c>
      <c r="S379" s="31" t="s">
        <v>75</v>
      </c>
      <c r="T379" s="36" t="s">
        <v>95</v>
      </c>
    </row>
    <row r="380" spans="1:36" ht="15.75">
      <c r="A380" s="26"/>
      <c r="B380" s="27" t="s">
        <v>507</v>
      </c>
      <c r="C380" s="34">
        <v>0</v>
      </c>
      <c r="D380" s="20">
        <v>-169</v>
      </c>
      <c r="F380" s="27" t="s">
        <v>427</v>
      </c>
      <c r="G380" s="34">
        <v>0</v>
      </c>
      <c r="H380" s="20">
        <v>-209.4</v>
      </c>
      <c r="J380" s="27" t="s">
        <v>428</v>
      </c>
      <c r="K380" s="34">
        <v>0</v>
      </c>
      <c r="L380" s="20">
        <v>-63.4</v>
      </c>
      <c r="M380" s="31"/>
      <c r="N380" s="144" t="s">
        <v>429</v>
      </c>
      <c r="O380" s="42">
        <v>0</v>
      </c>
      <c r="P380" s="43">
        <v>-59.2</v>
      </c>
      <c r="Q380" s="31"/>
      <c r="R380" s="144" t="s">
        <v>521</v>
      </c>
      <c r="S380" s="42">
        <v>0</v>
      </c>
      <c r="T380" s="43">
        <v>-64.8</v>
      </c>
      <c r="U380" s="38"/>
      <c r="V380" s="38"/>
      <c r="W380" s="38"/>
      <c r="X380" s="38"/>
      <c r="Y380" s="38"/>
      <c r="Z380" s="38"/>
      <c r="AA380" s="38"/>
      <c r="AB380" s="38"/>
      <c r="AC380" s="38"/>
      <c r="AD380" s="15"/>
      <c r="AE380" s="15"/>
      <c r="AF380" s="15"/>
      <c r="AG380" s="15"/>
      <c r="AH380" s="15"/>
      <c r="AI380" s="15"/>
      <c r="AJ380" s="15"/>
    </row>
    <row r="381" spans="1:20" ht="12.75">
      <c r="A381" s="26"/>
      <c r="B381" s="35" t="s">
        <v>76</v>
      </c>
      <c r="C381" s="34">
        <v>1125</v>
      </c>
      <c r="D381" s="20">
        <v>-131.2</v>
      </c>
      <c r="F381" s="35" t="s">
        <v>77</v>
      </c>
      <c r="G381" s="34">
        <v>336</v>
      </c>
      <c r="H381" s="20">
        <v>-193.2</v>
      </c>
      <c r="J381" s="35" t="s">
        <v>5</v>
      </c>
      <c r="K381" s="34">
        <v>386</v>
      </c>
      <c r="L381" s="20">
        <v>-52.4</v>
      </c>
      <c r="N381" s="35" t="s">
        <v>76</v>
      </c>
      <c r="O381" s="34">
        <v>346</v>
      </c>
      <c r="P381" s="20">
        <v>-50.4</v>
      </c>
      <c r="R381" s="35" t="s">
        <v>5</v>
      </c>
      <c r="S381" s="34">
        <v>357</v>
      </c>
      <c r="T381" s="20">
        <v>-55.2</v>
      </c>
    </row>
    <row r="382" spans="1:20" ht="12.75">
      <c r="A382" s="26"/>
      <c r="B382" s="35" t="s">
        <v>77</v>
      </c>
      <c r="C382" s="34">
        <v>1153</v>
      </c>
      <c r="D382" s="20">
        <v>-130.4</v>
      </c>
      <c r="F382" s="35" t="s">
        <v>76</v>
      </c>
      <c r="G382" s="34">
        <v>1031</v>
      </c>
      <c r="H382" s="20">
        <v>-161</v>
      </c>
      <c r="J382" s="35" t="s">
        <v>77</v>
      </c>
      <c r="K382" s="34">
        <v>505</v>
      </c>
      <c r="L382" s="20">
        <v>-50.4</v>
      </c>
      <c r="N382" s="35" t="s">
        <v>5</v>
      </c>
      <c r="O382" s="34">
        <v>492</v>
      </c>
      <c r="P382" s="20">
        <v>-47</v>
      </c>
      <c r="R382" s="35" t="s">
        <v>77</v>
      </c>
      <c r="S382" s="34">
        <v>1210</v>
      </c>
      <c r="T382" s="20">
        <v>-40.6</v>
      </c>
    </row>
    <row r="383" spans="1:20" ht="12.75">
      <c r="A383" s="26"/>
      <c r="B383" s="35" t="s">
        <v>5</v>
      </c>
      <c r="C383" s="34">
        <v>2020</v>
      </c>
      <c r="D383" s="20">
        <v>-109</v>
      </c>
      <c r="F383" s="35" t="s">
        <v>78</v>
      </c>
      <c r="G383" s="34">
        <v>1043</v>
      </c>
      <c r="H383" s="20">
        <v>-160</v>
      </c>
      <c r="J383" s="35" t="s">
        <v>78</v>
      </c>
      <c r="K383" s="34">
        <v>2473</v>
      </c>
      <c r="L383" s="20">
        <v>-17.2</v>
      </c>
      <c r="N383" s="35" t="s">
        <v>77</v>
      </c>
      <c r="O383" s="34">
        <v>903</v>
      </c>
      <c r="P383" s="20">
        <v>-44.4</v>
      </c>
      <c r="S383" s="34">
        <v>2500</v>
      </c>
      <c r="T383" s="20">
        <v>-15.2</v>
      </c>
    </row>
    <row r="384" spans="1:20" ht="12.75">
      <c r="A384" s="26"/>
      <c r="C384" s="34">
        <v>2500</v>
      </c>
      <c r="D384" s="20">
        <v>-106</v>
      </c>
      <c r="F384" s="35" t="s">
        <v>5</v>
      </c>
      <c r="G384" s="34">
        <v>1680</v>
      </c>
      <c r="H384" s="20">
        <v>-122.4</v>
      </c>
      <c r="K384" s="34">
        <v>2500</v>
      </c>
      <c r="L384" s="20">
        <v>-16.8</v>
      </c>
      <c r="N384" s="35" t="s">
        <v>78</v>
      </c>
      <c r="O384" s="34">
        <v>1713</v>
      </c>
      <c r="P384" s="20">
        <v>-36</v>
      </c>
      <c r="S384" s="34"/>
      <c r="T384" s="20"/>
    </row>
    <row r="385" spans="1:20" ht="12.75">
      <c r="A385" s="26"/>
      <c r="C385" s="34"/>
      <c r="G385" s="34">
        <v>2500</v>
      </c>
      <c r="H385" s="20">
        <v>-110.4</v>
      </c>
      <c r="K385" s="34"/>
      <c r="L385" s="20"/>
      <c r="O385" s="34">
        <v>2500</v>
      </c>
      <c r="P385" s="20">
        <v>-14</v>
      </c>
      <c r="S385" s="34"/>
      <c r="T385" s="20"/>
    </row>
    <row r="386" spans="1:20" ht="12.75">
      <c r="A386" s="26"/>
      <c r="C386" s="34"/>
      <c r="G386" s="34"/>
      <c r="H386" s="20"/>
      <c r="K386" s="34"/>
      <c r="L386" s="20"/>
      <c r="O386" s="34"/>
      <c r="P386" s="20"/>
      <c r="S386" s="34"/>
      <c r="T386" s="20"/>
    </row>
    <row r="387" spans="1:20" ht="15.75">
      <c r="A387" s="13">
        <f>A379+1</f>
        <v>30</v>
      </c>
      <c r="B387" s="31" t="s">
        <v>26</v>
      </c>
      <c r="C387" s="31" t="s">
        <v>75</v>
      </c>
      <c r="D387" s="36" t="s">
        <v>95</v>
      </c>
      <c r="F387" s="31" t="s">
        <v>271</v>
      </c>
      <c r="G387" s="31" t="s">
        <v>75</v>
      </c>
      <c r="H387" s="36" t="s">
        <v>95</v>
      </c>
      <c r="I387" s="38"/>
      <c r="J387" s="31" t="s">
        <v>271</v>
      </c>
      <c r="K387" s="31" t="s">
        <v>75</v>
      </c>
      <c r="L387" s="36" t="s">
        <v>95</v>
      </c>
      <c r="N387" s="31" t="s">
        <v>271</v>
      </c>
      <c r="O387" s="31" t="s">
        <v>75</v>
      </c>
      <c r="P387" s="36" t="s">
        <v>95</v>
      </c>
      <c r="R387" s="31" t="s">
        <v>271</v>
      </c>
      <c r="S387" s="31" t="s">
        <v>75</v>
      </c>
      <c r="T387" s="36" t="s">
        <v>95</v>
      </c>
    </row>
    <row r="388" spans="1:36" ht="15.75">
      <c r="A388" s="13"/>
      <c r="B388" s="27" t="s">
        <v>502</v>
      </c>
      <c r="C388" s="34">
        <v>0</v>
      </c>
      <c r="D388" s="20">
        <v>-193.6</v>
      </c>
      <c r="F388" s="27" t="s">
        <v>430</v>
      </c>
      <c r="G388" s="34">
        <v>0</v>
      </c>
      <c r="H388" s="20">
        <v>-35.9</v>
      </c>
      <c r="J388" s="27" t="s">
        <v>431</v>
      </c>
      <c r="K388" s="34">
        <v>0</v>
      </c>
      <c r="L388" s="20">
        <v>-95.6</v>
      </c>
      <c r="M388" s="31"/>
      <c r="N388" s="144" t="s">
        <v>432</v>
      </c>
      <c r="O388" s="42">
        <v>0</v>
      </c>
      <c r="P388" s="43">
        <v>-47.2</v>
      </c>
      <c r="Q388" s="31"/>
      <c r="R388" s="144" t="s">
        <v>522</v>
      </c>
      <c r="S388" s="42">
        <v>0</v>
      </c>
      <c r="T388" s="43">
        <v>-13.8</v>
      </c>
      <c r="U388" s="38"/>
      <c r="V388" s="38"/>
      <c r="W388" s="38"/>
      <c r="X388" s="38"/>
      <c r="Y388" s="38"/>
      <c r="Z388" s="38"/>
      <c r="AA388" s="38"/>
      <c r="AB388" s="38"/>
      <c r="AC388" s="38"/>
      <c r="AD388" s="15"/>
      <c r="AE388" s="15"/>
      <c r="AF388" s="15"/>
      <c r="AG388" s="15"/>
      <c r="AH388" s="15"/>
      <c r="AI388" s="15"/>
      <c r="AJ388" s="15"/>
    </row>
    <row r="389" spans="1:20" ht="12.75">
      <c r="A389" s="13"/>
      <c r="B389" s="35" t="s">
        <v>77</v>
      </c>
      <c r="C389" s="34">
        <v>459</v>
      </c>
      <c r="D389" s="20">
        <v>-177.6</v>
      </c>
      <c r="F389" s="35" t="s">
        <v>76</v>
      </c>
      <c r="G389" s="34">
        <v>1000</v>
      </c>
      <c r="H389" s="20">
        <v>3.7</v>
      </c>
      <c r="J389" s="35" t="s">
        <v>5</v>
      </c>
      <c r="K389" s="34">
        <v>409</v>
      </c>
      <c r="L389" s="20">
        <v>-84.8</v>
      </c>
      <c r="N389" s="35" t="s">
        <v>5</v>
      </c>
      <c r="O389" s="34">
        <v>395</v>
      </c>
      <c r="P389" s="20">
        <v>-35.2</v>
      </c>
      <c r="S389" s="34">
        <v>1000</v>
      </c>
      <c r="T389" s="20">
        <v>-8.2</v>
      </c>
    </row>
    <row r="390" spans="1:20" ht="12.75">
      <c r="A390" s="13"/>
      <c r="B390" s="35" t="s">
        <v>76</v>
      </c>
      <c r="C390" s="34">
        <v>887</v>
      </c>
      <c r="D390" s="20">
        <v>-161</v>
      </c>
      <c r="G390" s="34"/>
      <c r="H390" s="20"/>
      <c r="J390" s="35" t="s">
        <v>77</v>
      </c>
      <c r="K390" s="34">
        <v>1940</v>
      </c>
      <c r="L390" s="20">
        <v>-62.6</v>
      </c>
      <c r="N390" s="35" t="s">
        <v>78</v>
      </c>
      <c r="O390" s="34">
        <v>886</v>
      </c>
      <c r="P390" s="20">
        <v>-36</v>
      </c>
      <c r="S390" s="34"/>
      <c r="T390" s="20"/>
    </row>
    <row r="391" spans="1:20" ht="12.75">
      <c r="A391" s="13"/>
      <c r="B391" s="35" t="s">
        <v>78</v>
      </c>
      <c r="C391" s="34">
        <v>1597</v>
      </c>
      <c r="D391" s="20">
        <v>-141.2</v>
      </c>
      <c r="G391" s="34"/>
      <c r="H391" s="20"/>
      <c r="K391" s="34">
        <v>2500</v>
      </c>
      <c r="L391" s="20">
        <v>-54</v>
      </c>
      <c r="O391" s="34">
        <v>2500</v>
      </c>
      <c r="P391" s="20">
        <v>-16.4</v>
      </c>
      <c r="S391" s="34"/>
      <c r="T391" s="20"/>
    </row>
    <row r="392" spans="1:20" ht="12.75">
      <c r="A392" s="13"/>
      <c r="B392" s="35" t="s">
        <v>5</v>
      </c>
      <c r="C392" s="34">
        <v>1655</v>
      </c>
      <c r="D392" s="20">
        <v>-138.4</v>
      </c>
      <c r="G392" s="34"/>
      <c r="H392" s="20"/>
      <c r="K392" s="34"/>
      <c r="L392" s="20"/>
      <c r="O392" s="34"/>
      <c r="P392" s="20"/>
      <c r="S392" s="34"/>
      <c r="T392" s="20"/>
    </row>
    <row r="393" spans="1:20" ht="12.75">
      <c r="A393" s="13"/>
      <c r="C393" s="34">
        <v>2500</v>
      </c>
      <c r="D393" s="20">
        <v>-118.4</v>
      </c>
      <c r="G393" s="34"/>
      <c r="H393" s="20"/>
      <c r="K393" s="34"/>
      <c r="L393" s="20"/>
      <c r="O393" s="34"/>
      <c r="P393" s="20"/>
      <c r="S393" s="34"/>
      <c r="T393" s="20"/>
    </row>
    <row r="394" spans="1:20" ht="12.75">
      <c r="A394" s="13"/>
      <c r="C394" s="34"/>
      <c r="G394" s="34"/>
      <c r="H394" s="20"/>
      <c r="K394" s="34"/>
      <c r="L394" s="20"/>
      <c r="O394" s="34"/>
      <c r="P394" s="20"/>
      <c r="S394" s="34"/>
      <c r="T394" s="20"/>
    </row>
    <row r="395" spans="1:20" ht="15.75">
      <c r="A395" s="26">
        <f>A387+1</f>
        <v>31</v>
      </c>
      <c r="B395" s="31" t="s">
        <v>27</v>
      </c>
      <c r="C395" s="31" t="s">
        <v>75</v>
      </c>
      <c r="D395" s="36" t="s">
        <v>95</v>
      </c>
      <c r="F395" s="31" t="s">
        <v>271</v>
      </c>
      <c r="G395" s="31" t="s">
        <v>75</v>
      </c>
      <c r="H395" s="36" t="s">
        <v>95</v>
      </c>
      <c r="I395" s="38"/>
      <c r="J395" s="31" t="s">
        <v>271</v>
      </c>
      <c r="K395" s="31" t="s">
        <v>75</v>
      </c>
      <c r="L395" s="36" t="s">
        <v>95</v>
      </c>
      <c r="M395" s="31"/>
      <c r="N395" s="31" t="s">
        <v>271</v>
      </c>
      <c r="O395" s="31" t="s">
        <v>75</v>
      </c>
      <c r="P395" s="36" t="s">
        <v>95</v>
      </c>
      <c r="Q395" s="31"/>
      <c r="R395" s="31" t="s">
        <v>271</v>
      </c>
      <c r="S395" s="31" t="s">
        <v>75</v>
      </c>
      <c r="T395" s="36" t="s">
        <v>95</v>
      </c>
    </row>
    <row r="396" spans="1:36" ht="15.75">
      <c r="A396" s="26"/>
      <c r="B396" s="27" t="s">
        <v>500</v>
      </c>
      <c r="C396" s="34">
        <v>0</v>
      </c>
      <c r="D396" s="20">
        <v>-151</v>
      </c>
      <c r="F396" s="27" t="s">
        <v>433</v>
      </c>
      <c r="G396" s="34">
        <v>0</v>
      </c>
      <c r="H396" s="20">
        <v>-73.5</v>
      </c>
      <c r="J396" s="27" t="s">
        <v>434</v>
      </c>
      <c r="K396" s="34">
        <v>0</v>
      </c>
      <c r="L396" s="20">
        <v>-36.1</v>
      </c>
      <c r="N396" s="144" t="s">
        <v>435</v>
      </c>
      <c r="O396" s="42">
        <v>0</v>
      </c>
      <c r="P396" s="43">
        <v>-205.1</v>
      </c>
      <c r="R396" s="144" t="s">
        <v>523</v>
      </c>
      <c r="S396" s="42">
        <v>0</v>
      </c>
      <c r="T396" s="43">
        <v>-126.8</v>
      </c>
      <c r="U396" s="38"/>
      <c r="V396" s="38"/>
      <c r="W396" s="38"/>
      <c r="X396" s="38"/>
      <c r="Y396" s="38"/>
      <c r="Z396" s="38"/>
      <c r="AA396" s="38"/>
      <c r="AB396" s="38"/>
      <c r="AC396" s="38"/>
      <c r="AD396" s="15"/>
      <c r="AE396" s="15"/>
      <c r="AF396" s="15"/>
      <c r="AG396" s="15"/>
      <c r="AH396" s="15"/>
      <c r="AI396" s="15"/>
      <c r="AJ396" s="15"/>
    </row>
    <row r="397" spans="1:20" ht="12.75">
      <c r="A397" s="26"/>
      <c r="B397" s="35" t="s">
        <v>77</v>
      </c>
      <c r="C397" s="34">
        <v>923</v>
      </c>
      <c r="D397" s="20">
        <v>-116</v>
      </c>
      <c r="F397" s="35" t="s">
        <v>76</v>
      </c>
      <c r="G397" s="34">
        <v>860</v>
      </c>
      <c r="H397" s="20">
        <v>-43.6</v>
      </c>
      <c r="J397" s="35" t="s">
        <v>5</v>
      </c>
      <c r="K397" s="34">
        <v>548</v>
      </c>
      <c r="L397" s="20">
        <v>-15</v>
      </c>
      <c r="N397" s="35" t="s">
        <v>77</v>
      </c>
      <c r="O397" s="34">
        <v>977</v>
      </c>
      <c r="P397" s="20">
        <v>-169.2</v>
      </c>
      <c r="R397" s="35" t="s">
        <v>5</v>
      </c>
      <c r="S397" s="34">
        <v>590</v>
      </c>
      <c r="T397" s="20">
        <v>-106.8</v>
      </c>
    </row>
    <row r="398" spans="1:20" ht="12.75">
      <c r="A398" s="26"/>
      <c r="B398" s="35" t="s">
        <v>76</v>
      </c>
      <c r="C398" s="34">
        <v>987</v>
      </c>
      <c r="D398" s="20">
        <v>-115.6</v>
      </c>
      <c r="F398" s="35" t="s">
        <v>5</v>
      </c>
      <c r="G398" s="34">
        <v>900</v>
      </c>
      <c r="H398" s="20">
        <v>-42.8</v>
      </c>
      <c r="K398" s="34">
        <v>1500</v>
      </c>
      <c r="L398" s="20">
        <v>-0.8</v>
      </c>
      <c r="N398" s="35" t="s">
        <v>76</v>
      </c>
      <c r="O398" s="34">
        <v>1235</v>
      </c>
      <c r="P398" s="20">
        <v>-160.6</v>
      </c>
      <c r="S398" s="34">
        <v>2500</v>
      </c>
      <c r="T398" s="20">
        <v>-82</v>
      </c>
    </row>
    <row r="399" spans="1:20" ht="12.75">
      <c r="A399" s="26"/>
      <c r="B399" s="35" t="s">
        <v>78</v>
      </c>
      <c r="C399" s="34">
        <v>1376</v>
      </c>
      <c r="D399" s="20">
        <v>-103.6</v>
      </c>
      <c r="F399" s="35" t="s">
        <v>77</v>
      </c>
      <c r="G399" s="34">
        <v>1517</v>
      </c>
      <c r="H399" s="20">
        <v>-37</v>
      </c>
      <c r="K399" s="34"/>
      <c r="L399" s="20"/>
      <c r="N399" s="35" t="s">
        <v>78</v>
      </c>
      <c r="O399" s="34">
        <v>1911</v>
      </c>
      <c r="P399" s="20">
        <v>-140</v>
      </c>
      <c r="S399" s="34"/>
      <c r="T399" s="20"/>
    </row>
    <row r="400" spans="1:20" ht="12.75">
      <c r="A400" s="26"/>
      <c r="B400" s="35" t="s">
        <v>5</v>
      </c>
      <c r="C400" s="34">
        <v>1691</v>
      </c>
      <c r="D400" s="20">
        <v>-90</v>
      </c>
      <c r="F400" s="35" t="s">
        <v>78</v>
      </c>
      <c r="G400" s="34">
        <v>2309</v>
      </c>
      <c r="H400" s="20">
        <v>-26.4</v>
      </c>
      <c r="K400" s="34"/>
      <c r="L400" s="20"/>
      <c r="N400" s="35" t="s">
        <v>5</v>
      </c>
      <c r="O400" s="34">
        <v>2100</v>
      </c>
      <c r="P400" s="20">
        <v>-132.4</v>
      </c>
      <c r="S400" s="34"/>
      <c r="T400" s="20"/>
    </row>
    <row r="401" spans="1:20" ht="12.75">
      <c r="A401" s="26"/>
      <c r="C401" s="34">
        <v>2500</v>
      </c>
      <c r="D401" s="20">
        <v>-68.4</v>
      </c>
      <c r="G401" s="34">
        <v>2500</v>
      </c>
      <c r="H401" s="20">
        <v>-23</v>
      </c>
      <c r="K401" s="34"/>
      <c r="L401" s="20"/>
      <c r="O401" s="34">
        <v>2500</v>
      </c>
      <c r="P401" s="20">
        <v>-124</v>
      </c>
      <c r="S401" s="34"/>
      <c r="T401" s="20"/>
    </row>
    <row r="402" spans="1:20" ht="12.75">
      <c r="A402" s="26"/>
      <c r="C402" s="34"/>
      <c r="G402" s="34"/>
      <c r="H402" s="20"/>
      <c r="K402" s="34"/>
      <c r="L402" s="20"/>
      <c r="O402" s="34"/>
      <c r="P402" s="20"/>
      <c r="S402" s="34"/>
      <c r="T402" s="20"/>
    </row>
    <row r="403" spans="1:20" ht="15.75">
      <c r="A403" s="13">
        <f>A395+1</f>
        <v>32</v>
      </c>
      <c r="B403" s="31" t="s">
        <v>28</v>
      </c>
      <c r="C403" s="31" t="s">
        <v>75</v>
      </c>
      <c r="D403" s="36" t="s">
        <v>95</v>
      </c>
      <c r="F403" s="31" t="s">
        <v>271</v>
      </c>
      <c r="G403" s="31" t="s">
        <v>75</v>
      </c>
      <c r="H403" s="36" t="s">
        <v>95</v>
      </c>
      <c r="I403" s="38"/>
      <c r="J403" s="31" t="s">
        <v>271</v>
      </c>
      <c r="K403" s="31" t="s">
        <v>75</v>
      </c>
      <c r="L403" s="36" t="s">
        <v>95</v>
      </c>
      <c r="M403" s="31"/>
      <c r="N403" s="31" t="s">
        <v>271</v>
      </c>
      <c r="O403" s="31" t="s">
        <v>75</v>
      </c>
      <c r="P403" s="36" t="s">
        <v>95</v>
      </c>
      <c r="Q403" s="31"/>
      <c r="R403" s="31" t="s">
        <v>271</v>
      </c>
      <c r="S403" s="31" t="s">
        <v>75</v>
      </c>
      <c r="T403" s="36" t="s">
        <v>95</v>
      </c>
    </row>
    <row r="404" spans="1:36" ht="15.75">
      <c r="A404" s="13"/>
      <c r="B404" s="27" t="s">
        <v>478</v>
      </c>
      <c r="C404" s="34">
        <v>0</v>
      </c>
      <c r="D404" s="20">
        <v>-73.5</v>
      </c>
      <c r="F404" s="27" t="s">
        <v>436</v>
      </c>
      <c r="G404" s="34">
        <v>0</v>
      </c>
      <c r="H404" s="20">
        <v>-145.4</v>
      </c>
      <c r="J404" s="27" t="s">
        <v>437</v>
      </c>
      <c r="K404" s="34">
        <v>0</v>
      </c>
      <c r="L404" s="20">
        <v>-140.6</v>
      </c>
      <c r="N404" s="144" t="s">
        <v>438</v>
      </c>
      <c r="O404" s="42">
        <v>0</v>
      </c>
      <c r="P404" s="43">
        <v>-59.2</v>
      </c>
      <c r="R404" s="144" t="s">
        <v>524</v>
      </c>
      <c r="S404" s="42">
        <v>0</v>
      </c>
      <c r="T404" s="43">
        <v>-45</v>
      </c>
      <c r="U404" s="38"/>
      <c r="V404" s="38"/>
      <c r="W404" s="38"/>
      <c r="X404" s="38"/>
      <c r="Y404" s="38"/>
      <c r="Z404" s="38"/>
      <c r="AA404" s="38"/>
      <c r="AB404" s="38"/>
      <c r="AC404" s="38"/>
      <c r="AD404" s="15"/>
      <c r="AE404" s="15"/>
      <c r="AF404" s="15"/>
      <c r="AG404" s="15"/>
      <c r="AH404" s="15"/>
      <c r="AI404" s="15"/>
      <c r="AJ404" s="15"/>
    </row>
    <row r="405" spans="1:20" ht="12.75">
      <c r="A405" s="13"/>
      <c r="B405" s="35" t="s">
        <v>76</v>
      </c>
      <c r="C405" s="34">
        <v>860</v>
      </c>
      <c r="D405" s="20">
        <v>-43.6</v>
      </c>
      <c r="F405" s="35" t="s">
        <v>76</v>
      </c>
      <c r="G405" s="34">
        <v>1233</v>
      </c>
      <c r="H405" s="20">
        <v>-104.6</v>
      </c>
      <c r="J405" s="35" t="s">
        <v>76</v>
      </c>
      <c r="K405" s="34">
        <v>1108</v>
      </c>
      <c r="L405" s="20">
        <v>-103.6</v>
      </c>
      <c r="N405" s="35" t="s">
        <v>76</v>
      </c>
      <c r="O405" s="34">
        <v>977</v>
      </c>
      <c r="P405" s="20">
        <v>-44.4</v>
      </c>
      <c r="S405" s="34">
        <v>2500</v>
      </c>
      <c r="T405" s="20">
        <v>-52.3</v>
      </c>
    </row>
    <row r="406" spans="1:20" ht="12.75">
      <c r="A406" s="13"/>
      <c r="B406" s="35" t="s">
        <v>5</v>
      </c>
      <c r="C406" s="34">
        <v>900</v>
      </c>
      <c r="D406" s="20">
        <v>-42.8</v>
      </c>
      <c r="F406" s="35" t="s">
        <v>5</v>
      </c>
      <c r="G406" s="34">
        <v>1350</v>
      </c>
      <c r="H406" s="20">
        <v>-102</v>
      </c>
      <c r="J406" s="35" t="s">
        <v>77</v>
      </c>
      <c r="K406" s="34">
        <v>1406</v>
      </c>
      <c r="L406" s="20">
        <v>-95.4</v>
      </c>
      <c r="N406" s="35" t="s">
        <v>77</v>
      </c>
      <c r="O406" s="34">
        <v>1235</v>
      </c>
      <c r="P406" s="20">
        <v>-43.2</v>
      </c>
      <c r="S406" s="34"/>
      <c r="T406" s="20"/>
    </row>
    <row r="407" spans="1:20" ht="12.75">
      <c r="A407" s="13"/>
      <c r="B407" s="35" t="s">
        <v>77</v>
      </c>
      <c r="C407" s="34">
        <v>1517</v>
      </c>
      <c r="D407" s="20">
        <v>-37</v>
      </c>
      <c r="F407" s="35" t="s">
        <v>77</v>
      </c>
      <c r="G407" s="34">
        <v>1811</v>
      </c>
      <c r="H407" s="20">
        <v>-101.6</v>
      </c>
      <c r="J407" s="35" t="s">
        <v>5</v>
      </c>
      <c r="K407" s="34">
        <v>2000</v>
      </c>
      <c r="L407" s="20">
        <v>-78.7</v>
      </c>
      <c r="N407" s="35" t="s">
        <v>5</v>
      </c>
      <c r="O407" s="34">
        <v>1911</v>
      </c>
      <c r="P407" s="20">
        <v>-40</v>
      </c>
      <c r="S407" s="34"/>
      <c r="T407" s="20"/>
    </row>
    <row r="408" spans="1:20" ht="12.75">
      <c r="A408" s="13"/>
      <c r="B408" s="35" t="s">
        <v>78</v>
      </c>
      <c r="C408" s="34">
        <v>2309</v>
      </c>
      <c r="D408" s="20">
        <v>-26.4</v>
      </c>
      <c r="G408" s="34">
        <v>2500</v>
      </c>
      <c r="H408" s="20">
        <v>-101.4</v>
      </c>
      <c r="K408" s="34">
        <v>2500</v>
      </c>
      <c r="L408" s="20">
        <v>-74.1</v>
      </c>
      <c r="N408" s="35" t="s">
        <v>78</v>
      </c>
      <c r="O408" s="34">
        <v>2100</v>
      </c>
      <c r="P408" s="20">
        <v>-28.4</v>
      </c>
      <c r="S408" s="34"/>
      <c r="T408" s="20"/>
    </row>
    <row r="409" spans="1:20" ht="12.75">
      <c r="A409" s="13"/>
      <c r="C409" s="34">
        <v>2500</v>
      </c>
      <c r="D409" s="20">
        <v>-23</v>
      </c>
      <c r="G409" s="34"/>
      <c r="H409" s="20"/>
      <c r="K409" s="34"/>
      <c r="L409" s="20"/>
      <c r="O409" s="34">
        <v>2500</v>
      </c>
      <c r="P409" s="20">
        <v>-13.2</v>
      </c>
      <c r="S409" s="34"/>
      <c r="T409" s="20"/>
    </row>
    <row r="410" spans="1:20" ht="12.75">
      <c r="A410" s="13"/>
      <c r="C410" s="34"/>
      <c r="G410" s="34"/>
      <c r="H410" s="20"/>
      <c r="K410" s="34"/>
      <c r="L410" s="20"/>
      <c r="O410" s="34"/>
      <c r="P410" s="20"/>
      <c r="S410" s="34"/>
      <c r="T410" s="20"/>
    </row>
    <row r="411" spans="1:20" ht="15.75">
      <c r="A411" s="26">
        <f>A403+1</f>
        <v>33</v>
      </c>
      <c r="B411" s="31" t="s">
        <v>29</v>
      </c>
      <c r="C411" s="31" t="s">
        <v>75</v>
      </c>
      <c r="D411" s="36" t="s">
        <v>95</v>
      </c>
      <c r="F411" s="31" t="s">
        <v>271</v>
      </c>
      <c r="G411" s="31" t="s">
        <v>75</v>
      </c>
      <c r="H411" s="36" t="s">
        <v>95</v>
      </c>
      <c r="I411" s="38"/>
      <c r="J411" s="31" t="s">
        <v>271</v>
      </c>
      <c r="K411" s="31" t="s">
        <v>75</v>
      </c>
      <c r="L411" s="36" t="s">
        <v>95</v>
      </c>
      <c r="M411" s="31"/>
      <c r="N411" s="31" t="s">
        <v>271</v>
      </c>
      <c r="O411" s="31" t="s">
        <v>75</v>
      </c>
      <c r="P411" s="36" t="s">
        <v>95</v>
      </c>
      <c r="Q411" s="31"/>
      <c r="R411" s="31" t="s">
        <v>271</v>
      </c>
      <c r="S411" s="31" t="s">
        <v>75</v>
      </c>
      <c r="T411" s="36" t="s">
        <v>95</v>
      </c>
    </row>
    <row r="412" spans="1:36" ht="15.75">
      <c r="A412" s="26"/>
      <c r="B412" s="27" t="s">
        <v>525</v>
      </c>
      <c r="C412" s="34">
        <v>0</v>
      </c>
      <c r="D412" s="20">
        <v>-29.2</v>
      </c>
      <c r="F412" s="27" t="s">
        <v>439</v>
      </c>
      <c r="G412" s="34">
        <v>0</v>
      </c>
      <c r="H412" s="20">
        <v>-22.6</v>
      </c>
      <c r="J412" s="27" t="s">
        <v>440</v>
      </c>
      <c r="K412" s="34">
        <v>0</v>
      </c>
      <c r="L412" s="20">
        <v>-90.3</v>
      </c>
      <c r="N412" s="144" t="s">
        <v>441</v>
      </c>
      <c r="O412" s="42">
        <v>0</v>
      </c>
      <c r="P412" s="43">
        <v>-92</v>
      </c>
      <c r="R412" s="144" t="s">
        <v>526</v>
      </c>
      <c r="S412" s="42">
        <v>0</v>
      </c>
      <c r="T412" s="43">
        <v>-85</v>
      </c>
      <c r="U412" s="38"/>
      <c r="V412" s="38"/>
      <c r="W412" s="38"/>
      <c r="X412" s="38"/>
      <c r="Y412" s="38"/>
      <c r="Z412" s="38"/>
      <c r="AA412" s="38"/>
      <c r="AB412" s="38"/>
      <c r="AC412" s="38"/>
      <c r="AD412" s="15"/>
      <c r="AE412" s="15"/>
      <c r="AF412" s="15"/>
      <c r="AG412" s="15"/>
      <c r="AH412" s="15"/>
      <c r="AI412" s="15"/>
      <c r="AJ412" s="15"/>
    </row>
    <row r="413" spans="1:20" ht="12.75">
      <c r="A413" s="26"/>
      <c r="B413" s="35" t="s">
        <v>76</v>
      </c>
      <c r="C413" s="34">
        <v>580</v>
      </c>
      <c r="D413" s="20">
        <v>-12.8</v>
      </c>
      <c r="F413" s="35" t="s">
        <v>5</v>
      </c>
      <c r="G413" s="34">
        <v>469</v>
      </c>
      <c r="H413" s="20">
        <v>-8.4</v>
      </c>
      <c r="J413" s="35" t="s">
        <v>76</v>
      </c>
      <c r="K413" s="34">
        <v>452</v>
      </c>
      <c r="L413" s="20">
        <v>-74.9</v>
      </c>
      <c r="N413" s="35" t="s">
        <v>77</v>
      </c>
      <c r="O413" s="34">
        <v>977</v>
      </c>
      <c r="P413" s="20">
        <v>-72</v>
      </c>
      <c r="R413" s="35" t="s">
        <v>77</v>
      </c>
      <c r="S413" s="34">
        <v>430</v>
      </c>
      <c r="T413" s="20">
        <v>-71.4</v>
      </c>
    </row>
    <row r="414" spans="1:20" ht="12.75">
      <c r="A414" s="26"/>
      <c r="B414" s="35" t="s">
        <v>5</v>
      </c>
      <c r="C414" s="34">
        <v>630</v>
      </c>
      <c r="D414" s="20">
        <v>-11.6</v>
      </c>
      <c r="F414" s="35" t="s">
        <v>77</v>
      </c>
      <c r="G414" s="34">
        <v>491</v>
      </c>
      <c r="H414" s="20">
        <v>-6.6</v>
      </c>
      <c r="J414" s="35" t="s">
        <v>5</v>
      </c>
      <c r="K414" s="34">
        <v>550</v>
      </c>
      <c r="L414" s="20">
        <v>-73.8</v>
      </c>
      <c r="N414" s="35" t="s">
        <v>76</v>
      </c>
      <c r="O414" s="34">
        <v>1235</v>
      </c>
      <c r="P414" s="20">
        <v>-62.4</v>
      </c>
      <c r="R414" s="35" t="s">
        <v>5</v>
      </c>
      <c r="S414" s="34">
        <v>771</v>
      </c>
      <c r="T414" s="20">
        <v>-59.2</v>
      </c>
    </row>
    <row r="415" spans="1:20" ht="12.75">
      <c r="A415" s="26"/>
      <c r="C415" s="34">
        <v>1500</v>
      </c>
      <c r="D415" s="20">
        <v>0</v>
      </c>
      <c r="F415" s="35" t="s">
        <v>78</v>
      </c>
      <c r="G415" s="34">
        <v>1000</v>
      </c>
      <c r="H415" s="20">
        <v>-1</v>
      </c>
      <c r="J415" s="35" t="s">
        <v>77</v>
      </c>
      <c r="K415" s="34">
        <v>1406</v>
      </c>
      <c r="L415" s="20">
        <v>-64.2</v>
      </c>
      <c r="N415" s="35" t="s">
        <v>78</v>
      </c>
      <c r="O415" s="34">
        <v>1911</v>
      </c>
      <c r="P415" s="20">
        <v>-57</v>
      </c>
      <c r="R415" s="35" t="s">
        <v>78</v>
      </c>
      <c r="S415" s="34">
        <v>2400</v>
      </c>
      <c r="T415" s="20">
        <v>-59.2</v>
      </c>
    </row>
    <row r="416" spans="1:20" ht="12.75">
      <c r="A416" s="26"/>
      <c r="C416" s="34"/>
      <c r="G416" s="34"/>
      <c r="H416" s="20"/>
      <c r="K416" s="34"/>
      <c r="L416" s="20"/>
      <c r="N416" s="35" t="s">
        <v>5</v>
      </c>
      <c r="O416" s="34">
        <v>2100</v>
      </c>
      <c r="P416" s="20">
        <v>-48</v>
      </c>
      <c r="S416" s="34">
        <v>2500</v>
      </c>
      <c r="T416" s="20">
        <v>-58.2</v>
      </c>
    </row>
    <row r="417" spans="1:20" ht="12.75">
      <c r="A417" s="26"/>
      <c r="C417" s="34"/>
      <c r="G417" s="34"/>
      <c r="H417" s="20"/>
      <c r="K417" s="34"/>
      <c r="L417" s="20"/>
      <c r="O417" s="34">
        <v>2500</v>
      </c>
      <c r="P417" s="20">
        <v>-18</v>
      </c>
      <c r="S417" s="34"/>
      <c r="T417" s="20"/>
    </row>
    <row r="418" spans="1:20" ht="12.75">
      <c r="A418" s="26"/>
      <c r="C418" s="34"/>
      <c r="G418" s="34"/>
      <c r="H418" s="20"/>
      <c r="K418" s="34"/>
      <c r="L418" s="20"/>
      <c r="O418" s="34"/>
      <c r="P418" s="20"/>
      <c r="S418" s="34"/>
      <c r="T418" s="20"/>
    </row>
    <row r="419" spans="1:20" ht="15.75">
      <c r="A419" s="13">
        <f>A411+1</f>
        <v>34</v>
      </c>
      <c r="B419" s="31" t="s">
        <v>31</v>
      </c>
      <c r="C419" s="31" t="s">
        <v>75</v>
      </c>
      <c r="D419" s="36" t="s">
        <v>95</v>
      </c>
      <c r="F419" s="31" t="s">
        <v>271</v>
      </c>
      <c r="G419" s="31" t="s">
        <v>75</v>
      </c>
      <c r="H419" s="36" t="s">
        <v>95</v>
      </c>
      <c r="I419" s="38"/>
      <c r="J419" s="31" t="s">
        <v>271</v>
      </c>
      <c r="K419" s="31" t="s">
        <v>75</v>
      </c>
      <c r="L419" s="36" t="s">
        <v>95</v>
      </c>
      <c r="M419" s="31"/>
      <c r="N419" s="31" t="s">
        <v>271</v>
      </c>
      <c r="O419" s="31" t="s">
        <v>75</v>
      </c>
      <c r="P419" s="36" t="s">
        <v>95</v>
      </c>
      <c r="Q419" s="31"/>
      <c r="R419" s="31" t="s">
        <v>271</v>
      </c>
      <c r="S419" s="31" t="s">
        <v>75</v>
      </c>
      <c r="T419" s="36" t="s">
        <v>95</v>
      </c>
    </row>
    <row r="420" spans="1:36" ht="15.75">
      <c r="A420" s="13"/>
      <c r="B420" s="27" t="s">
        <v>491</v>
      </c>
      <c r="C420" s="34">
        <v>0</v>
      </c>
      <c r="D420" s="20">
        <v>-196.8</v>
      </c>
      <c r="F420" s="27" t="s">
        <v>442</v>
      </c>
      <c r="G420" s="34">
        <v>0</v>
      </c>
      <c r="H420" s="20">
        <v>-73.4</v>
      </c>
      <c r="J420" s="27" t="s">
        <v>443</v>
      </c>
      <c r="K420" s="34">
        <v>0</v>
      </c>
      <c r="L420" s="20">
        <v>-108</v>
      </c>
      <c r="N420" s="144" t="s">
        <v>444</v>
      </c>
      <c r="O420" s="42">
        <v>0</v>
      </c>
      <c r="P420" s="43">
        <v>-188.8</v>
      </c>
      <c r="R420" s="144" t="s">
        <v>527</v>
      </c>
      <c r="S420" s="42">
        <v>0</v>
      </c>
      <c r="T420" s="43">
        <v>-29</v>
      </c>
      <c r="U420" s="38"/>
      <c r="V420" s="38"/>
      <c r="W420" s="38"/>
      <c r="X420" s="38"/>
      <c r="Y420" s="38"/>
      <c r="Z420" s="38"/>
      <c r="AA420" s="38"/>
      <c r="AB420" s="38"/>
      <c r="AC420" s="38"/>
      <c r="AD420" s="15"/>
      <c r="AE420" s="15"/>
      <c r="AF420" s="15"/>
      <c r="AG420" s="15"/>
      <c r="AH420" s="15"/>
      <c r="AI420" s="15"/>
      <c r="AJ420" s="15"/>
    </row>
    <row r="421" spans="1:20" ht="12.75">
      <c r="A421" s="13"/>
      <c r="B421" s="35" t="s">
        <v>77</v>
      </c>
      <c r="C421" s="34">
        <v>371</v>
      </c>
      <c r="D421" s="20">
        <v>-180</v>
      </c>
      <c r="F421" s="35" t="s">
        <v>5</v>
      </c>
      <c r="G421" s="34">
        <v>330</v>
      </c>
      <c r="H421" s="20">
        <v>-66.4</v>
      </c>
      <c r="J421" s="35" t="s">
        <v>76</v>
      </c>
      <c r="K421" s="34">
        <v>1273</v>
      </c>
      <c r="L421" s="20">
        <v>-64</v>
      </c>
      <c r="N421" s="35" t="s">
        <v>76</v>
      </c>
      <c r="O421" s="34">
        <v>977</v>
      </c>
      <c r="P421" s="20">
        <v>-154</v>
      </c>
      <c r="R421" s="35" t="s">
        <v>76</v>
      </c>
      <c r="S421" s="34">
        <v>2500</v>
      </c>
      <c r="T421" s="20">
        <v>-4</v>
      </c>
    </row>
    <row r="422" spans="1:20" ht="12.75">
      <c r="A422" s="13"/>
      <c r="B422" s="35" t="s">
        <v>76</v>
      </c>
      <c r="C422" s="34">
        <v>1073</v>
      </c>
      <c r="D422" s="20">
        <v>-149.4</v>
      </c>
      <c r="F422" s="35" t="s">
        <v>77</v>
      </c>
      <c r="G422" s="34">
        <v>1683</v>
      </c>
      <c r="H422" s="20">
        <v>-47.2</v>
      </c>
      <c r="J422" s="35" t="s">
        <v>5</v>
      </c>
      <c r="K422" s="34">
        <v>1650</v>
      </c>
      <c r="L422" s="20">
        <v>-54.4</v>
      </c>
      <c r="N422" s="35" t="s">
        <v>77</v>
      </c>
      <c r="O422" s="34">
        <v>1235</v>
      </c>
      <c r="P422" s="20">
        <v>-152</v>
      </c>
      <c r="S422" s="34"/>
      <c r="T422" s="20"/>
    </row>
    <row r="423" spans="1:20" ht="12.75">
      <c r="A423" s="13"/>
      <c r="B423" s="35" t="s">
        <v>78</v>
      </c>
      <c r="C423" s="34">
        <v>1156</v>
      </c>
      <c r="D423" s="20">
        <v>-145.6</v>
      </c>
      <c r="G423" s="34">
        <v>2500</v>
      </c>
      <c r="H423" s="20">
        <v>-30.8</v>
      </c>
      <c r="J423" s="35" t="s">
        <v>77</v>
      </c>
      <c r="K423" s="34">
        <v>2190</v>
      </c>
      <c r="L423" s="20">
        <v>-53.2</v>
      </c>
      <c r="N423" s="35" t="s">
        <v>78</v>
      </c>
      <c r="O423" s="34">
        <v>1911</v>
      </c>
      <c r="P423" s="20">
        <v>-136</v>
      </c>
      <c r="S423" s="34"/>
      <c r="T423" s="20"/>
    </row>
    <row r="424" spans="1:20" ht="12.75">
      <c r="A424" s="13"/>
      <c r="B424" s="35" t="s">
        <v>5</v>
      </c>
      <c r="C424" s="34">
        <v>1738</v>
      </c>
      <c r="D424" s="20">
        <v>-110</v>
      </c>
      <c r="G424" s="34"/>
      <c r="H424" s="20"/>
      <c r="K424" s="34">
        <v>2500</v>
      </c>
      <c r="L424" s="20">
        <v>-52</v>
      </c>
      <c r="N424" s="35" t="s">
        <v>5</v>
      </c>
      <c r="O424" s="34">
        <v>2100</v>
      </c>
      <c r="P424" s="20">
        <v>-128.8</v>
      </c>
      <c r="S424" s="34"/>
      <c r="T424" s="20"/>
    </row>
    <row r="425" spans="1:20" ht="12.75">
      <c r="A425" s="13"/>
      <c r="C425" s="34">
        <v>2500</v>
      </c>
      <c r="D425" s="20" t="s">
        <v>419</v>
      </c>
      <c r="G425" s="34"/>
      <c r="H425" s="20"/>
      <c r="K425" s="34"/>
      <c r="L425" s="20"/>
      <c r="O425" s="34">
        <v>2500</v>
      </c>
      <c r="P425" s="20">
        <v>-114.4</v>
      </c>
      <c r="S425" s="34"/>
      <c r="T425" s="20"/>
    </row>
    <row r="426" spans="1:20" ht="12.75">
      <c r="A426" s="13"/>
      <c r="C426" s="34"/>
      <c r="G426" s="34"/>
      <c r="H426" s="20"/>
      <c r="K426" s="34"/>
      <c r="L426" s="20"/>
      <c r="O426" s="34"/>
      <c r="P426" s="20"/>
      <c r="S426" s="34"/>
      <c r="T426" s="20"/>
    </row>
    <row r="427" spans="1:20" ht="15.75">
      <c r="A427" s="26">
        <f>A419+1</f>
        <v>35</v>
      </c>
      <c r="B427" s="31" t="s">
        <v>32</v>
      </c>
      <c r="C427" s="31" t="s">
        <v>75</v>
      </c>
      <c r="D427" s="36" t="s">
        <v>95</v>
      </c>
      <c r="F427" s="31" t="s">
        <v>271</v>
      </c>
      <c r="G427" s="31" t="s">
        <v>75</v>
      </c>
      <c r="H427" s="36" t="s">
        <v>95</v>
      </c>
      <c r="I427" s="38"/>
      <c r="J427" s="31" t="s">
        <v>271</v>
      </c>
      <c r="K427" s="31" t="s">
        <v>75</v>
      </c>
      <c r="L427" s="36" t="s">
        <v>95</v>
      </c>
      <c r="M427" s="31"/>
      <c r="N427" s="31" t="s">
        <v>271</v>
      </c>
      <c r="O427" s="31" t="s">
        <v>75</v>
      </c>
      <c r="P427" s="36" t="s">
        <v>95</v>
      </c>
      <c r="Q427" s="31"/>
      <c r="R427" s="31" t="s">
        <v>271</v>
      </c>
      <c r="S427" s="31" t="s">
        <v>75</v>
      </c>
      <c r="T427" s="36" t="s">
        <v>95</v>
      </c>
    </row>
    <row r="428" spans="1:36" ht="15.75">
      <c r="A428" s="26"/>
      <c r="B428" s="27" t="s">
        <v>470</v>
      </c>
      <c r="C428" s="34">
        <v>0</v>
      </c>
      <c r="D428" s="20">
        <v>-46.4</v>
      </c>
      <c r="F428" s="27" t="s">
        <v>445</v>
      </c>
      <c r="G428" s="34">
        <v>0</v>
      </c>
      <c r="H428" s="20">
        <v>-60</v>
      </c>
      <c r="J428" s="27" t="s">
        <v>446</v>
      </c>
      <c r="K428" s="34">
        <v>0</v>
      </c>
      <c r="L428" s="20">
        <v>-154.4</v>
      </c>
      <c r="N428" s="144" t="s">
        <v>447</v>
      </c>
      <c r="O428" s="42">
        <v>0</v>
      </c>
      <c r="P428" s="43">
        <v>-12.3</v>
      </c>
      <c r="R428" s="144" t="s">
        <v>528</v>
      </c>
      <c r="S428" s="42">
        <v>0</v>
      </c>
      <c r="T428" s="43">
        <v>-80.4</v>
      </c>
      <c r="U428" s="38"/>
      <c r="V428" s="38"/>
      <c r="W428" s="38"/>
      <c r="X428" s="38"/>
      <c r="Y428" s="38"/>
      <c r="Z428" s="38"/>
      <c r="AA428" s="38"/>
      <c r="AB428" s="38"/>
      <c r="AC428" s="38"/>
      <c r="AD428" s="15"/>
      <c r="AE428" s="15"/>
      <c r="AF428" s="15"/>
      <c r="AG428" s="15"/>
      <c r="AH428" s="15"/>
      <c r="AI428" s="15"/>
      <c r="AJ428" s="15"/>
    </row>
    <row r="429" spans="1:20" ht="12.75">
      <c r="A429" s="26"/>
      <c r="B429" s="35" t="s">
        <v>76</v>
      </c>
      <c r="C429" s="34">
        <v>483</v>
      </c>
      <c r="D429" s="20">
        <v>-30.2</v>
      </c>
      <c r="F429" s="35" t="s">
        <v>76</v>
      </c>
      <c r="G429" s="34">
        <v>728</v>
      </c>
      <c r="H429" s="20">
        <v>-41.4</v>
      </c>
      <c r="J429" s="35" t="s">
        <v>76</v>
      </c>
      <c r="K429" s="34">
        <v>973</v>
      </c>
      <c r="L429" s="20">
        <v>-124.6</v>
      </c>
      <c r="O429" s="34">
        <v>2500</v>
      </c>
      <c r="P429" s="20">
        <v>27.4</v>
      </c>
      <c r="R429" s="35" t="s">
        <v>76</v>
      </c>
      <c r="S429" s="34">
        <v>950</v>
      </c>
      <c r="T429" s="20">
        <v>-53.5</v>
      </c>
    </row>
    <row r="430" spans="1:20" ht="12.75">
      <c r="A430" s="26"/>
      <c r="B430" s="35" t="s">
        <v>5</v>
      </c>
      <c r="C430" s="34">
        <v>519</v>
      </c>
      <c r="D430" s="20">
        <v>-29.2</v>
      </c>
      <c r="F430" s="35" t="s">
        <v>77</v>
      </c>
      <c r="G430" s="34">
        <v>1234</v>
      </c>
      <c r="H430" s="20">
        <v>-36</v>
      </c>
      <c r="J430" s="35" t="s">
        <v>5</v>
      </c>
      <c r="K430" s="34">
        <v>1725</v>
      </c>
      <c r="L430" s="20">
        <v>-110</v>
      </c>
      <c r="O430" s="34"/>
      <c r="P430" s="20"/>
      <c r="R430" s="35" t="s">
        <v>5</v>
      </c>
      <c r="S430" s="34">
        <v>1285</v>
      </c>
      <c r="T430" s="20">
        <v>-19.7</v>
      </c>
    </row>
    <row r="431" spans="1:20" ht="12.75">
      <c r="A431" s="26"/>
      <c r="C431" s="34">
        <v>2500</v>
      </c>
      <c r="D431" s="20">
        <v>1.2</v>
      </c>
      <c r="F431" s="35" t="s">
        <v>5</v>
      </c>
      <c r="G431" s="34">
        <v>1837</v>
      </c>
      <c r="H431" s="20">
        <v>-27.6</v>
      </c>
      <c r="J431" s="35" t="s">
        <v>77</v>
      </c>
      <c r="K431" s="34">
        <v>1773</v>
      </c>
      <c r="L431" s="20">
        <v>-109.6</v>
      </c>
      <c r="O431" s="34"/>
      <c r="P431" s="20"/>
      <c r="R431" s="35" t="s">
        <v>77</v>
      </c>
      <c r="S431" s="34">
        <v>1809</v>
      </c>
      <c r="T431" s="20">
        <v>-30.6</v>
      </c>
    </row>
    <row r="432" spans="1:20" ht="12.75">
      <c r="A432" s="26"/>
      <c r="C432" s="34"/>
      <c r="F432" s="35" t="s">
        <v>78</v>
      </c>
      <c r="G432" s="34">
        <v>2485</v>
      </c>
      <c r="H432" s="20">
        <v>-29.2</v>
      </c>
      <c r="K432" s="34">
        <v>2500</v>
      </c>
      <c r="L432" s="20">
        <v>-107.6</v>
      </c>
      <c r="O432" s="34"/>
      <c r="P432" s="20"/>
      <c r="S432" s="34">
        <v>2500</v>
      </c>
      <c r="T432" s="20">
        <v>-54.6</v>
      </c>
    </row>
    <row r="433" spans="1:20" ht="12.75">
      <c r="A433" s="26"/>
      <c r="C433" s="34"/>
      <c r="G433" s="34">
        <v>2500</v>
      </c>
      <c r="H433" s="20">
        <v>-30.4</v>
      </c>
      <c r="K433" s="34"/>
      <c r="L433" s="20"/>
      <c r="O433" s="34"/>
      <c r="P433" s="20"/>
      <c r="S433" s="34"/>
      <c r="T433" s="20"/>
    </row>
    <row r="434" spans="1:20" ht="12.75">
      <c r="A434" s="26"/>
      <c r="C434" s="34"/>
      <c r="G434" s="34"/>
      <c r="H434" s="20"/>
      <c r="K434" s="34"/>
      <c r="L434" s="20"/>
      <c r="O434" s="34"/>
      <c r="P434" s="20"/>
      <c r="S434" s="34"/>
      <c r="T434" s="20"/>
    </row>
    <row r="435" spans="1:20" ht="15.75">
      <c r="A435" s="13">
        <f>A427+1</f>
        <v>36</v>
      </c>
      <c r="B435" s="31" t="s">
        <v>33</v>
      </c>
      <c r="C435" s="31" t="s">
        <v>75</v>
      </c>
      <c r="D435" s="36" t="s">
        <v>95</v>
      </c>
      <c r="F435" s="31" t="s">
        <v>271</v>
      </c>
      <c r="G435" s="31" t="s">
        <v>75</v>
      </c>
      <c r="H435" s="36" t="s">
        <v>95</v>
      </c>
      <c r="I435" s="38"/>
      <c r="J435" s="31" t="s">
        <v>271</v>
      </c>
      <c r="K435" s="31" t="s">
        <v>75</v>
      </c>
      <c r="L435" s="36" t="s">
        <v>95</v>
      </c>
      <c r="M435" s="31"/>
      <c r="N435" s="31" t="s">
        <v>271</v>
      </c>
      <c r="O435" s="31" t="s">
        <v>75</v>
      </c>
      <c r="P435" s="36" t="s">
        <v>95</v>
      </c>
      <c r="Q435" s="31"/>
      <c r="R435" s="31" t="s">
        <v>271</v>
      </c>
      <c r="S435" s="31" t="s">
        <v>75</v>
      </c>
      <c r="T435" s="36" t="s">
        <v>95</v>
      </c>
    </row>
    <row r="436" spans="1:36" ht="15.75">
      <c r="A436" s="13"/>
      <c r="B436" s="27" t="s">
        <v>486</v>
      </c>
      <c r="C436" s="34">
        <v>0</v>
      </c>
      <c r="D436" s="20">
        <v>-72</v>
      </c>
      <c r="F436" s="27" t="s">
        <v>448</v>
      </c>
      <c r="G436" s="34">
        <v>0</v>
      </c>
      <c r="H436" s="20">
        <v>-196.8</v>
      </c>
      <c r="J436" s="27" t="s">
        <v>449</v>
      </c>
      <c r="K436" s="34">
        <v>0</v>
      </c>
      <c r="L436" s="20">
        <v>-97.6</v>
      </c>
      <c r="N436" s="144" t="s">
        <v>450</v>
      </c>
      <c r="O436" s="42">
        <v>0</v>
      </c>
      <c r="P436" s="43">
        <v>-212.6</v>
      </c>
      <c r="R436" s="27" t="s">
        <v>529</v>
      </c>
      <c r="S436" s="34">
        <v>0</v>
      </c>
      <c r="T436" s="20">
        <v>-63.8</v>
      </c>
      <c r="U436" s="38"/>
      <c r="V436" s="38"/>
      <c r="W436" s="38"/>
      <c r="X436" s="38"/>
      <c r="Y436" s="38"/>
      <c r="Z436" s="38"/>
      <c r="AA436" s="38"/>
      <c r="AB436" s="38"/>
      <c r="AC436" s="38"/>
      <c r="AD436" s="15"/>
      <c r="AE436" s="15"/>
      <c r="AF436" s="15"/>
      <c r="AG436" s="15"/>
      <c r="AH436" s="15"/>
      <c r="AI436" s="15"/>
      <c r="AJ436" s="15"/>
    </row>
    <row r="437" spans="1:20" ht="12.75">
      <c r="A437" s="13"/>
      <c r="B437" s="35" t="s">
        <v>76</v>
      </c>
      <c r="C437" s="34">
        <v>626</v>
      </c>
      <c r="D437" s="20">
        <v>-50.4</v>
      </c>
      <c r="F437" s="35" t="s">
        <v>77</v>
      </c>
      <c r="G437" s="34">
        <v>371</v>
      </c>
      <c r="H437" s="20">
        <v>-180</v>
      </c>
      <c r="J437" s="35" t="s">
        <v>76</v>
      </c>
      <c r="K437" s="34">
        <v>556</v>
      </c>
      <c r="L437" s="20">
        <v>-79.2</v>
      </c>
      <c r="N437" s="35" t="s">
        <v>77</v>
      </c>
      <c r="O437" s="34">
        <v>977</v>
      </c>
      <c r="P437" s="20">
        <v>-198</v>
      </c>
      <c r="R437" s="35" t="s">
        <v>76</v>
      </c>
      <c r="S437" s="34">
        <v>577</v>
      </c>
      <c r="T437" s="20">
        <v>-46.4</v>
      </c>
    </row>
    <row r="438" spans="1:20" ht="12.75">
      <c r="A438" s="13"/>
      <c r="B438" s="35" t="s">
        <v>5</v>
      </c>
      <c r="C438" s="34">
        <v>1260</v>
      </c>
      <c r="D438" s="20">
        <v>-30</v>
      </c>
      <c r="F438" s="35" t="s">
        <v>76</v>
      </c>
      <c r="G438" s="34">
        <v>1073</v>
      </c>
      <c r="H438" s="20">
        <v>-149.4</v>
      </c>
      <c r="J438" s="35" t="s">
        <v>77</v>
      </c>
      <c r="K438" s="34">
        <v>692</v>
      </c>
      <c r="L438" s="20">
        <v>-76</v>
      </c>
      <c r="N438" s="35" t="s">
        <v>76</v>
      </c>
      <c r="O438" s="34">
        <v>1235</v>
      </c>
      <c r="P438" s="20">
        <v>-164</v>
      </c>
      <c r="R438" s="35" t="s">
        <v>5</v>
      </c>
      <c r="S438" s="34">
        <v>592</v>
      </c>
      <c r="T438" s="20">
        <v>-46</v>
      </c>
    </row>
    <row r="439" spans="1:20" ht="12.75">
      <c r="A439" s="13"/>
      <c r="B439" s="35" t="s">
        <v>77</v>
      </c>
      <c r="C439" s="34">
        <v>1725</v>
      </c>
      <c r="D439" s="20">
        <v>-33.6</v>
      </c>
      <c r="F439" s="35" t="s">
        <v>78</v>
      </c>
      <c r="G439" s="34">
        <v>1156</v>
      </c>
      <c r="H439" s="20">
        <v>-145.6</v>
      </c>
      <c r="J439" s="35" t="s">
        <v>5</v>
      </c>
      <c r="K439" s="34">
        <v>1005</v>
      </c>
      <c r="L439" s="20">
        <v>-68</v>
      </c>
      <c r="N439" s="35" t="s">
        <v>78</v>
      </c>
      <c r="O439" s="34">
        <v>1911</v>
      </c>
      <c r="P439" s="20">
        <v>-163</v>
      </c>
      <c r="R439" s="35" t="s">
        <v>77</v>
      </c>
      <c r="S439" s="34">
        <v>1809</v>
      </c>
      <c r="T439" s="20">
        <v>-30</v>
      </c>
    </row>
    <row r="440" spans="1:20" ht="12.75">
      <c r="A440" s="13"/>
      <c r="C440" s="34">
        <v>2500</v>
      </c>
      <c r="D440" s="20">
        <v>-38.2</v>
      </c>
      <c r="F440" s="35" t="s">
        <v>5</v>
      </c>
      <c r="G440" s="34">
        <v>1738</v>
      </c>
      <c r="H440" s="20">
        <v>-110</v>
      </c>
      <c r="J440" s="35" t="s">
        <v>78</v>
      </c>
      <c r="K440" s="34">
        <v>1180</v>
      </c>
      <c r="L440" s="20">
        <v>-69.2</v>
      </c>
      <c r="N440" s="35" t="s">
        <v>5</v>
      </c>
      <c r="O440" s="34">
        <v>2100</v>
      </c>
      <c r="P440" s="20">
        <v>-127</v>
      </c>
      <c r="S440" s="34">
        <v>2500</v>
      </c>
      <c r="T440" s="20">
        <v>-21.2</v>
      </c>
    </row>
    <row r="441" spans="1:20" ht="12.75">
      <c r="A441" s="13"/>
      <c r="C441" s="34"/>
      <c r="G441" s="34">
        <v>2500</v>
      </c>
      <c r="H441" s="20" t="s">
        <v>419</v>
      </c>
      <c r="K441" s="34">
        <v>2500</v>
      </c>
      <c r="L441" s="20">
        <v>-47.6</v>
      </c>
      <c r="O441" s="34">
        <v>2500</v>
      </c>
      <c r="P441" s="20">
        <v>-108</v>
      </c>
      <c r="S441" s="34"/>
      <c r="T441" s="20"/>
    </row>
    <row r="442" spans="1:20" ht="12.75">
      <c r="A442" s="13"/>
      <c r="C442" s="34"/>
      <c r="G442" s="34"/>
      <c r="H442" s="20"/>
      <c r="K442" s="34"/>
      <c r="L442" s="20"/>
      <c r="O442" s="34"/>
      <c r="P442" s="20"/>
      <c r="S442" s="34"/>
      <c r="T442" s="20"/>
    </row>
    <row r="443" spans="1:17" ht="15.75">
      <c r="A443" s="26">
        <f>A435+1</f>
        <v>37</v>
      </c>
      <c r="B443" s="31" t="s">
        <v>35</v>
      </c>
      <c r="C443" s="31" t="s">
        <v>75</v>
      </c>
      <c r="D443" s="36" t="s">
        <v>95</v>
      </c>
      <c r="F443" s="31" t="s">
        <v>271</v>
      </c>
      <c r="G443" s="31" t="s">
        <v>75</v>
      </c>
      <c r="H443" s="36" t="s">
        <v>95</v>
      </c>
      <c r="I443" s="38"/>
      <c r="J443" s="31" t="s">
        <v>271</v>
      </c>
      <c r="K443" s="31" t="s">
        <v>75</v>
      </c>
      <c r="L443" s="36" t="s">
        <v>95</v>
      </c>
      <c r="M443" s="31"/>
      <c r="N443" s="31" t="s">
        <v>271</v>
      </c>
      <c r="O443" s="31" t="s">
        <v>75</v>
      </c>
      <c r="P443" s="36" t="s">
        <v>95</v>
      </c>
      <c r="Q443" s="31"/>
    </row>
    <row r="444" spans="1:36" ht="15.75">
      <c r="A444" s="26"/>
      <c r="B444" s="144" t="s">
        <v>469</v>
      </c>
      <c r="C444" s="34">
        <v>0</v>
      </c>
      <c r="D444" s="20">
        <v>-44.5</v>
      </c>
      <c r="F444" s="144" t="s">
        <v>451</v>
      </c>
      <c r="G444" s="42">
        <v>0</v>
      </c>
      <c r="H444" s="43">
        <v>-84.4</v>
      </c>
      <c r="J444" s="27" t="s">
        <v>452</v>
      </c>
      <c r="K444" s="34">
        <v>0</v>
      </c>
      <c r="L444" s="20">
        <v>-115</v>
      </c>
      <c r="N444" s="144" t="s">
        <v>453</v>
      </c>
      <c r="O444" s="42">
        <v>0</v>
      </c>
      <c r="P444" s="43">
        <v>-62.8</v>
      </c>
      <c r="U444" s="38"/>
      <c r="V444" s="38"/>
      <c r="W444" s="38"/>
      <c r="X444" s="38"/>
      <c r="Y444" s="38"/>
      <c r="Z444" s="38"/>
      <c r="AA444" s="38"/>
      <c r="AB444" s="38"/>
      <c r="AC444" s="38"/>
      <c r="AD444" s="15"/>
      <c r="AE444" s="15"/>
      <c r="AF444" s="15"/>
      <c r="AG444" s="15"/>
      <c r="AH444" s="15"/>
      <c r="AI444" s="15"/>
      <c r="AJ444" s="15"/>
    </row>
    <row r="445" spans="1:16" ht="12.75">
      <c r="A445" s="26"/>
      <c r="B445" s="35" t="s">
        <v>77</v>
      </c>
      <c r="C445" s="34">
        <v>317</v>
      </c>
      <c r="D445" s="20">
        <v>-41.1</v>
      </c>
      <c r="F445" s="35" t="s">
        <v>77</v>
      </c>
      <c r="G445" s="34">
        <v>303</v>
      </c>
      <c r="H445" s="20">
        <v>-73.2</v>
      </c>
      <c r="J445" s="35" t="s">
        <v>5</v>
      </c>
      <c r="K445" s="34">
        <v>604</v>
      </c>
      <c r="L445" s="20">
        <v>-94</v>
      </c>
      <c r="N445" s="35" t="s">
        <v>77</v>
      </c>
      <c r="O445" s="34">
        <v>2313</v>
      </c>
      <c r="P445" s="20">
        <v>-44.4</v>
      </c>
    </row>
    <row r="446" spans="1:16" ht="12.75">
      <c r="A446" s="26"/>
      <c r="B446" s="35" t="s">
        <v>78</v>
      </c>
      <c r="C446" s="34">
        <v>553</v>
      </c>
      <c r="D446" s="20">
        <v>-38.5</v>
      </c>
      <c r="F446" s="35" t="s">
        <v>76</v>
      </c>
      <c r="G446" s="34">
        <v>351</v>
      </c>
      <c r="H446" s="20">
        <v>-71.4</v>
      </c>
      <c r="J446" s="35" t="s">
        <v>77</v>
      </c>
      <c r="K446" s="34">
        <v>2125</v>
      </c>
      <c r="L446" s="20">
        <v>-75</v>
      </c>
      <c r="O446" s="34">
        <v>2500</v>
      </c>
      <c r="P446" s="20">
        <v>-42.8</v>
      </c>
    </row>
    <row r="447" spans="1:16" ht="12.75">
      <c r="A447" s="26"/>
      <c r="C447" s="34">
        <v>1000</v>
      </c>
      <c r="D447" s="20">
        <v>-32</v>
      </c>
      <c r="F447" s="35" t="s">
        <v>5</v>
      </c>
      <c r="G447" s="34">
        <v>575</v>
      </c>
      <c r="H447" s="20">
        <v>-66.8</v>
      </c>
      <c r="K447" s="34">
        <v>2500</v>
      </c>
      <c r="L447" s="20">
        <v>-69.6</v>
      </c>
      <c r="O447" s="34"/>
      <c r="P447" s="20"/>
    </row>
    <row r="448" spans="1:16" ht="12.75">
      <c r="A448" s="26"/>
      <c r="C448" s="34"/>
      <c r="G448" s="34">
        <v>2500</v>
      </c>
      <c r="H448" s="20">
        <f>-66.8+(2500-575)/(2676-575)*(-59.6+66.8)</f>
        <v>-60.20314136125654</v>
      </c>
      <c r="K448" s="34"/>
      <c r="L448" s="20"/>
      <c r="O448" s="34"/>
      <c r="P448" s="20"/>
    </row>
    <row r="449" spans="1:16" ht="12.75">
      <c r="A449" s="26"/>
      <c r="C449" s="34"/>
      <c r="G449" s="34"/>
      <c r="H449" s="20"/>
      <c r="K449" s="34"/>
      <c r="L449" s="20"/>
      <c r="O449" s="34"/>
      <c r="P449" s="20"/>
    </row>
    <row r="450" spans="1:16" ht="12.75">
      <c r="A450" s="26"/>
      <c r="C450" s="34"/>
      <c r="G450" s="34"/>
      <c r="H450" s="20"/>
      <c r="K450" s="34"/>
      <c r="L450" s="20"/>
      <c r="O450" s="34"/>
      <c r="P450" s="20"/>
    </row>
    <row r="451" spans="1:12" ht="15.75">
      <c r="A451" s="13">
        <f>A443+1</f>
        <v>38</v>
      </c>
      <c r="B451" s="31" t="s">
        <v>35</v>
      </c>
      <c r="C451" s="31" t="s">
        <v>75</v>
      </c>
      <c r="D451" s="36" t="s">
        <v>95</v>
      </c>
      <c r="J451" s="31" t="s">
        <v>271</v>
      </c>
      <c r="K451" s="31" t="s">
        <v>75</v>
      </c>
      <c r="L451" s="36" t="s">
        <v>95</v>
      </c>
    </row>
    <row r="452" spans="1:12" ht="14.25">
      <c r="A452" s="13"/>
      <c r="B452" s="144" t="s">
        <v>461</v>
      </c>
      <c r="C452" s="34">
        <v>0</v>
      </c>
      <c r="D452" s="20">
        <v>-38.2</v>
      </c>
      <c r="J452" s="27" t="s">
        <v>454</v>
      </c>
      <c r="K452" s="34">
        <v>0</v>
      </c>
      <c r="L452" s="20">
        <v>-210.4</v>
      </c>
    </row>
    <row r="453" spans="1:12" ht="12.75">
      <c r="A453" s="13"/>
      <c r="B453" s="35" t="s">
        <v>77</v>
      </c>
      <c r="C453" s="34">
        <v>317</v>
      </c>
      <c r="D453" s="20">
        <v>-30.6</v>
      </c>
      <c r="J453" s="35" t="s">
        <v>77</v>
      </c>
      <c r="K453" s="34">
        <v>312</v>
      </c>
      <c r="L453" s="20">
        <v>-195.9</v>
      </c>
    </row>
    <row r="454" spans="1:12" ht="12.75">
      <c r="A454" s="13"/>
      <c r="B454" s="35" t="s">
        <v>78</v>
      </c>
      <c r="C454" s="34">
        <v>553</v>
      </c>
      <c r="D454" s="20">
        <v>-25</v>
      </c>
      <c r="J454" s="35" t="s">
        <v>78</v>
      </c>
      <c r="K454" s="34">
        <v>952</v>
      </c>
      <c r="L454" s="20">
        <v>-164.7</v>
      </c>
    </row>
    <row r="455" spans="1:12" ht="12.75">
      <c r="A455" s="13"/>
      <c r="C455" s="34">
        <v>1000</v>
      </c>
      <c r="D455" s="20">
        <v>-13.8</v>
      </c>
      <c r="J455" s="35" t="s">
        <v>76</v>
      </c>
      <c r="K455" s="34">
        <v>990</v>
      </c>
      <c r="L455" s="20">
        <v>-161.6</v>
      </c>
    </row>
    <row r="456" spans="1:12" ht="12.75">
      <c r="A456" s="13"/>
      <c r="C456" s="34"/>
      <c r="J456" s="35" t="s">
        <v>5</v>
      </c>
      <c r="K456" s="34">
        <v>1654</v>
      </c>
      <c r="L456" s="20">
        <v>-112.7</v>
      </c>
    </row>
    <row r="457" spans="1:12" ht="12.75">
      <c r="A457" s="13"/>
      <c r="C457" s="34"/>
      <c r="K457" s="34">
        <v>2000</v>
      </c>
      <c r="L457" s="20">
        <v>-105</v>
      </c>
    </row>
    <row r="458" spans="1:12" ht="12.75">
      <c r="A458" s="13"/>
      <c r="C458" s="34"/>
      <c r="K458" s="34"/>
      <c r="L458" s="20"/>
    </row>
    <row r="459" spans="1:12" ht="15.75">
      <c r="A459" s="26">
        <f>A451+1</f>
        <v>39</v>
      </c>
      <c r="B459" s="31" t="s">
        <v>36</v>
      </c>
      <c r="C459" s="31" t="s">
        <v>75</v>
      </c>
      <c r="D459" s="36" t="s">
        <v>95</v>
      </c>
      <c r="J459" s="31" t="s">
        <v>271</v>
      </c>
      <c r="K459" s="31" t="s">
        <v>75</v>
      </c>
      <c r="L459" s="36" t="s">
        <v>95</v>
      </c>
    </row>
    <row r="460" spans="1:12" ht="14.25">
      <c r="A460" s="26"/>
      <c r="B460" s="144" t="s">
        <v>479</v>
      </c>
      <c r="C460" s="42">
        <v>0</v>
      </c>
      <c r="D460" s="43">
        <v>-83.2</v>
      </c>
      <c r="J460" s="144" t="s">
        <v>455</v>
      </c>
      <c r="K460" s="34">
        <v>0</v>
      </c>
      <c r="L460" s="20">
        <v>-87.6</v>
      </c>
    </row>
    <row r="461" spans="1:12" ht="12.75">
      <c r="A461" s="26"/>
      <c r="B461" s="35" t="s">
        <v>77</v>
      </c>
      <c r="C461" s="34">
        <v>601</v>
      </c>
      <c r="D461" s="20">
        <v>-62.5</v>
      </c>
      <c r="J461" s="35" t="s">
        <v>5</v>
      </c>
      <c r="K461" s="34">
        <v>1220</v>
      </c>
      <c r="L461" s="20">
        <v>-44.4</v>
      </c>
    </row>
    <row r="462" spans="1:12" ht="12.75">
      <c r="A462" s="26"/>
      <c r="B462" s="35" t="s">
        <v>76</v>
      </c>
      <c r="C462" s="34">
        <v>771</v>
      </c>
      <c r="D462" s="20">
        <v>-58.6</v>
      </c>
      <c r="J462" s="35" t="s">
        <v>77</v>
      </c>
      <c r="K462" s="34">
        <v>2173</v>
      </c>
      <c r="L462" s="20">
        <v>-42.8</v>
      </c>
    </row>
    <row r="463" spans="1:12" ht="12.75">
      <c r="A463" s="26"/>
      <c r="B463" s="35" t="s">
        <v>5</v>
      </c>
      <c r="C463" s="34">
        <v>1227</v>
      </c>
      <c r="D463" s="20">
        <v>-47.6</v>
      </c>
      <c r="J463" s="35" t="s">
        <v>78</v>
      </c>
      <c r="K463" s="34">
        <v>2495</v>
      </c>
      <c r="L463" s="20">
        <v>-42</v>
      </c>
    </row>
    <row r="464" spans="1:12" ht="12.75">
      <c r="A464" s="26"/>
      <c r="B464" s="35" t="s">
        <v>78</v>
      </c>
      <c r="C464" s="34">
        <v>2023</v>
      </c>
      <c r="D464" s="20">
        <v>-48.4</v>
      </c>
      <c r="K464" s="34"/>
      <c r="L464" s="20"/>
    </row>
    <row r="465" spans="1:4" ht="12.75">
      <c r="A465" s="26"/>
      <c r="C465" s="34">
        <v>2500</v>
      </c>
      <c r="D465" s="20">
        <v>-42.4</v>
      </c>
    </row>
    <row r="466" spans="1:3" ht="12.75">
      <c r="A466" s="26"/>
      <c r="C466" s="34"/>
    </row>
    <row r="467" spans="1:4" ht="15.75">
      <c r="A467" s="13">
        <f>A459+1</f>
        <v>40</v>
      </c>
      <c r="B467" s="31" t="s">
        <v>39</v>
      </c>
      <c r="C467" s="31" t="s">
        <v>75</v>
      </c>
      <c r="D467" s="36" t="s">
        <v>95</v>
      </c>
    </row>
    <row r="468" spans="1:4" ht="14.25">
      <c r="A468" s="13"/>
      <c r="B468" s="144" t="s">
        <v>530</v>
      </c>
      <c r="C468" s="42">
        <v>0</v>
      </c>
      <c r="D468" s="43">
        <v>-28.7</v>
      </c>
    </row>
    <row r="469" spans="1:4" ht="12.75">
      <c r="A469" s="13"/>
      <c r="C469" s="34">
        <v>856</v>
      </c>
      <c r="D469" s="20">
        <v>0</v>
      </c>
    </row>
    <row r="470" spans="1:3" ht="12.75">
      <c r="A470" s="13"/>
      <c r="C470" s="34"/>
    </row>
    <row r="471" spans="1:3" ht="12.75">
      <c r="A471" s="13"/>
      <c r="C471" s="34"/>
    </row>
    <row r="472" spans="1:3" ht="12.75">
      <c r="A472" s="13"/>
      <c r="C472" s="34"/>
    </row>
    <row r="473" spans="1:3" ht="12.75">
      <c r="A473" s="13"/>
      <c r="C473" s="34"/>
    </row>
    <row r="474" spans="1:3" ht="12.75">
      <c r="A474" s="13"/>
      <c r="C474" s="34"/>
    </row>
    <row r="475" spans="1:4" ht="15.75">
      <c r="A475" s="26">
        <f>A467+1</f>
        <v>41</v>
      </c>
      <c r="B475" s="31" t="s">
        <v>87</v>
      </c>
      <c r="C475" s="31" t="s">
        <v>75</v>
      </c>
      <c r="D475" s="36" t="s">
        <v>95</v>
      </c>
    </row>
    <row r="476" spans="1:4" ht="14.25">
      <c r="A476" s="26"/>
      <c r="B476" s="144" t="s">
        <v>508</v>
      </c>
      <c r="C476" s="42">
        <v>0</v>
      </c>
      <c r="D476" s="43">
        <v>-210.4</v>
      </c>
    </row>
    <row r="477" spans="1:4" ht="12.75">
      <c r="A477" s="26"/>
      <c r="B477" s="35" t="s">
        <v>77</v>
      </c>
      <c r="C477" s="34">
        <v>312</v>
      </c>
      <c r="D477" s="20">
        <v>-195.9</v>
      </c>
    </row>
    <row r="478" spans="1:4" ht="12.75">
      <c r="A478" s="26"/>
      <c r="B478" s="35" t="s">
        <v>78</v>
      </c>
      <c r="C478" s="34">
        <v>952</v>
      </c>
      <c r="D478" s="20">
        <v>-164.7</v>
      </c>
    </row>
    <row r="479" spans="1:4" ht="12.75">
      <c r="A479" s="26"/>
      <c r="B479" s="35" t="s">
        <v>76</v>
      </c>
      <c r="C479" s="34">
        <v>990</v>
      </c>
      <c r="D479" s="20">
        <v>-161.6</v>
      </c>
    </row>
    <row r="480" spans="1:4" ht="12.75">
      <c r="A480" s="26"/>
      <c r="B480" s="35" t="s">
        <v>5</v>
      </c>
      <c r="C480" s="34">
        <v>1654</v>
      </c>
      <c r="D480" s="20">
        <v>-112.7</v>
      </c>
    </row>
    <row r="481" spans="1:4" ht="12.75">
      <c r="A481" s="26"/>
      <c r="C481" s="34">
        <v>2000</v>
      </c>
      <c r="D481" s="20">
        <v>-105</v>
      </c>
    </row>
    <row r="482" spans="1:3" ht="12.75">
      <c r="A482" s="26"/>
      <c r="C482" s="34"/>
    </row>
    <row r="483" spans="1:4" ht="15.75">
      <c r="A483" s="13">
        <f>A475+1</f>
        <v>42</v>
      </c>
      <c r="B483" s="31" t="s">
        <v>42</v>
      </c>
      <c r="C483" s="31" t="s">
        <v>75</v>
      </c>
      <c r="D483" s="36" t="s">
        <v>95</v>
      </c>
    </row>
    <row r="484" spans="1:4" ht="14.25">
      <c r="A484" s="13"/>
      <c r="B484" s="144" t="s">
        <v>531</v>
      </c>
      <c r="C484" s="42">
        <v>0</v>
      </c>
      <c r="D484" s="43">
        <v>-35.9</v>
      </c>
    </row>
    <row r="485" spans="1:4" ht="12.75">
      <c r="A485" s="13"/>
      <c r="B485" s="35" t="s">
        <v>76</v>
      </c>
      <c r="C485" s="34">
        <v>1000</v>
      </c>
      <c r="D485" s="20">
        <v>3.7</v>
      </c>
    </row>
    <row r="486" spans="1:3" ht="12.75">
      <c r="A486" s="13"/>
      <c r="C486" s="34"/>
    </row>
    <row r="487" spans="1:3" ht="12.75">
      <c r="A487" s="13"/>
      <c r="C487" s="34"/>
    </row>
    <row r="488" spans="1:3" ht="12.75">
      <c r="A488" s="13"/>
      <c r="C488" s="34"/>
    </row>
    <row r="489" spans="1:3" ht="12.75">
      <c r="A489" s="13"/>
      <c r="C489" s="34"/>
    </row>
    <row r="490" spans="1:3" ht="12.75">
      <c r="A490" s="13"/>
      <c r="C490" s="34"/>
    </row>
    <row r="491" spans="1:4" ht="15.75">
      <c r="A491" s="26">
        <f>A483+1</f>
        <v>43</v>
      </c>
      <c r="B491" s="31" t="s">
        <v>46</v>
      </c>
      <c r="C491" s="31" t="s">
        <v>75</v>
      </c>
      <c r="D491" s="36" t="s">
        <v>95</v>
      </c>
    </row>
    <row r="492" spans="1:4" ht="14.25">
      <c r="A492" s="26"/>
      <c r="B492" s="144" t="s">
        <v>471</v>
      </c>
      <c r="C492" s="42">
        <v>0</v>
      </c>
      <c r="D492" s="43">
        <v>-59.2</v>
      </c>
    </row>
    <row r="493" spans="1:4" ht="12.75">
      <c r="A493" s="26"/>
      <c r="B493" s="35" t="s">
        <v>76</v>
      </c>
      <c r="C493" s="34">
        <v>346</v>
      </c>
      <c r="D493" s="20">
        <v>-50.4</v>
      </c>
    </row>
    <row r="494" spans="1:4" ht="12.75">
      <c r="A494" s="26"/>
      <c r="B494" s="35" t="s">
        <v>5</v>
      </c>
      <c r="C494" s="34">
        <v>492</v>
      </c>
      <c r="D494" s="20">
        <v>-47</v>
      </c>
    </row>
    <row r="495" spans="1:4" ht="12.75">
      <c r="A495" s="26"/>
      <c r="B495" s="35" t="s">
        <v>77</v>
      </c>
      <c r="C495" s="34">
        <v>903</v>
      </c>
      <c r="D495" s="20">
        <v>-44.4</v>
      </c>
    </row>
    <row r="496" spans="1:4" ht="12.75">
      <c r="A496" s="26"/>
      <c r="B496" s="35" t="s">
        <v>78</v>
      </c>
      <c r="C496" s="34">
        <v>1713</v>
      </c>
      <c r="D496" s="20">
        <v>-36</v>
      </c>
    </row>
    <row r="497" spans="1:4" ht="12.75">
      <c r="A497" s="26"/>
      <c r="C497" s="34">
        <v>2500</v>
      </c>
      <c r="D497" s="20">
        <v>-14</v>
      </c>
    </row>
    <row r="498" spans="1:3" ht="12.75">
      <c r="A498" s="26"/>
      <c r="C498" s="34"/>
    </row>
    <row r="499" spans="1:4" ht="15.75">
      <c r="A499" s="13">
        <f>A491+1</f>
        <v>44</v>
      </c>
      <c r="B499" s="31" t="s">
        <v>47</v>
      </c>
      <c r="C499" s="31" t="s">
        <v>75</v>
      </c>
      <c r="D499" s="36" t="s">
        <v>95</v>
      </c>
    </row>
    <row r="500" spans="1:4" ht="14.25">
      <c r="A500" s="13"/>
      <c r="B500" s="144" t="s">
        <v>504</v>
      </c>
      <c r="C500" s="42">
        <v>0</v>
      </c>
      <c r="D500" s="43">
        <v>-145.4</v>
      </c>
    </row>
    <row r="501" spans="1:4" ht="12.75">
      <c r="A501" s="13"/>
      <c r="B501" s="35" t="s">
        <v>76</v>
      </c>
      <c r="C501" s="34">
        <v>1233</v>
      </c>
      <c r="D501" s="20">
        <v>-104.6</v>
      </c>
    </row>
    <row r="502" spans="1:4" ht="12.75">
      <c r="A502" s="13"/>
      <c r="B502" s="35" t="s">
        <v>5</v>
      </c>
      <c r="C502" s="34">
        <v>1350</v>
      </c>
      <c r="D502" s="20">
        <v>-102</v>
      </c>
    </row>
    <row r="503" spans="1:4" ht="12.75">
      <c r="A503" s="13"/>
      <c r="B503" s="35" t="s">
        <v>77</v>
      </c>
      <c r="C503" s="34">
        <v>1811</v>
      </c>
      <c r="D503" s="20">
        <v>-101.6</v>
      </c>
    </row>
    <row r="504" spans="1:4" ht="12.75">
      <c r="A504" s="13"/>
      <c r="C504" s="34">
        <v>2500</v>
      </c>
      <c r="D504" s="20">
        <v>-101.4</v>
      </c>
    </row>
    <row r="505" spans="1:3" ht="12.75">
      <c r="A505" s="13"/>
      <c r="C505" s="34"/>
    </row>
    <row r="506" spans="1:3" ht="12.75">
      <c r="A506" s="13"/>
      <c r="C506" s="34"/>
    </row>
    <row r="507" spans="1:4" ht="15.75">
      <c r="A507" s="26">
        <f>A499+1</f>
        <v>45</v>
      </c>
      <c r="B507" s="31" t="s">
        <v>48</v>
      </c>
      <c r="C507" s="31" t="s">
        <v>75</v>
      </c>
      <c r="D507" s="36" t="s">
        <v>95</v>
      </c>
    </row>
    <row r="508" spans="1:4" ht="14.25">
      <c r="A508" s="26"/>
      <c r="B508" s="144" t="s">
        <v>532</v>
      </c>
      <c r="C508" s="42">
        <v>0</v>
      </c>
      <c r="D508" s="43">
        <v>-22.6</v>
      </c>
    </row>
    <row r="509" spans="1:4" ht="12.75">
      <c r="A509" s="26"/>
      <c r="B509" s="35" t="s">
        <v>5</v>
      </c>
      <c r="C509" s="34">
        <v>469</v>
      </c>
      <c r="D509" s="20">
        <v>-8.4</v>
      </c>
    </row>
    <row r="510" spans="1:4" ht="12.75">
      <c r="A510" s="26"/>
      <c r="B510" s="35" t="s">
        <v>77</v>
      </c>
      <c r="C510" s="34">
        <v>491</v>
      </c>
      <c r="D510" s="20">
        <v>-6.6</v>
      </c>
    </row>
    <row r="511" spans="1:4" ht="12.75">
      <c r="A511" s="26"/>
      <c r="B511" s="35" t="s">
        <v>78</v>
      </c>
      <c r="C511" s="34">
        <v>1000</v>
      </c>
      <c r="D511" s="20">
        <v>-1</v>
      </c>
    </row>
    <row r="512" spans="1:3" ht="12.75">
      <c r="A512" s="26"/>
      <c r="C512" s="34"/>
    </row>
    <row r="513" spans="1:3" ht="12.75">
      <c r="A513" s="26"/>
      <c r="C513" s="34"/>
    </row>
    <row r="514" spans="1:3" ht="12.75">
      <c r="A514" s="26"/>
      <c r="C514" s="34"/>
    </row>
    <row r="515" spans="1:4" ht="15.75">
      <c r="A515" s="13">
        <f>A507+1</f>
        <v>46</v>
      </c>
      <c r="B515" s="31" t="s">
        <v>49</v>
      </c>
      <c r="C515" s="31" t="s">
        <v>75</v>
      </c>
      <c r="D515" s="36" t="s">
        <v>95</v>
      </c>
    </row>
    <row r="516" spans="1:4" ht="14.25">
      <c r="A516" s="13"/>
      <c r="B516" s="144" t="s">
        <v>487</v>
      </c>
      <c r="C516" s="42">
        <v>0</v>
      </c>
      <c r="D516" s="43">
        <v>-73.4</v>
      </c>
    </row>
    <row r="517" spans="1:4" ht="12.75">
      <c r="A517" s="13"/>
      <c r="B517" s="35" t="s">
        <v>5</v>
      </c>
      <c r="C517" s="34">
        <v>330</v>
      </c>
      <c r="D517" s="20">
        <v>-66.4</v>
      </c>
    </row>
    <row r="518" spans="1:4" ht="12.75">
      <c r="A518" s="13"/>
      <c r="B518" s="35" t="s">
        <v>77</v>
      </c>
      <c r="C518" s="34">
        <v>1683</v>
      </c>
      <c r="D518" s="20">
        <v>-47.2</v>
      </c>
    </row>
    <row r="519" spans="1:4" ht="12.75">
      <c r="A519" s="13"/>
      <c r="C519" s="34">
        <v>2500</v>
      </c>
      <c r="D519" s="20">
        <v>-30.8</v>
      </c>
    </row>
    <row r="520" spans="1:3" ht="12.75">
      <c r="A520" s="13"/>
      <c r="C520" s="34"/>
    </row>
    <row r="521" spans="1:3" ht="12.75">
      <c r="A521" s="13"/>
      <c r="C521" s="34"/>
    </row>
    <row r="522" spans="1:3" ht="12.75">
      <c r="A522" s="13"/>
      <c r="C522" s="34"/>
    </row>
    <row r="523" spans="1:4" ht="15.75">
      <c r="A523" s="26">
        <f>A515+1</f>
        <v>47</v>
      </c>
      <c r="B523" s="31" t="s">
        <v>50</v>
      </c>
      <c r="C523" s="31" t="s">
        <v>75</v>
      </c>
      <c r="D523" s="36" t="s">
        <v>95</v>
      </c>
    </row>
    <row r="524" spans="1:4" ht="14.25">
      <c r="A524" s="26"/>
      <c r="B524" s="144" t="s">
        <v>533</v>
      </c>
      <c r="C524" s="42">
        <v>0</v>
      </c>
      <c r="D524" s="43">
        <v>-63.4</v>
      </c>
    </row>
    <row r="525" spans="1:4" ht="12.75">
      <c r="A525" s="26"/>
      <c r="B525" s="35" t="s">
        <v>5</v>
      </c>
      <c r="C525" s="34">
        <v>386</v>
      </c>
      <c r="D525" s="20">
        <v>-52.4</v>
      </c>
    </row>
    <row r="526" spans="1:4" ht="12.75">
      <c r="A526" s="26"/>
      <c r="B526" s="35" t="s">
        <v>77</v>
      </c>
      <c r="C526" s="34">
        <v>505</v>
      </c>
      <c r="D526" s="20">
        <v>-50.4</v>
      </c>
    </row>
    <row r="527" spans="1:4" ht="12.75">
      <c r="A527" s="26"/>
      <c r="B527" s="35" t="s">
        <v>78</v>
      </c>
      <c r="C527" s="34">
        <v>2473</v>
      </c>
      <c r="D527" s="20">
        <v>-17.2</v>
      </c>
    </row>
    <row r="528" spans="1:4" ht="12.75">
      <c r="A528" s="26"/>
      <c r="C528" s="34">
        <v>2500</v>
      </c>
      <c r="D528" s="20">
        <v>-16.8</v>
      </c>
    </row>
    <row r="529" spans="1:3" ht="12.75">
      <c r="A529" s="26"/>
      <c r="C529" s="34"/>
    </row>
    <row r="530" spans="1:3" ht="12.75">
      <c r="A530" s="26"/>
      <c r="C530" s="34"/>
    </row>
    <row r="531" spans="1:4" ht="15.75">
      <c r="A531" s="13">
        <f>A523+1</f>
        <v>48</v>
      </c>
      <c r="B531" s="31" t="s">
        <v>51</v>
      </c>
      <c r="C531" s="31" t="s">
        <v>75</v>
      </c>
      <c r="D531" s="36" t="s">
        <v>95</v>
      </c>
    </row>
    <row r="532" spans="1:4" ht="14.25">
      <c r="A532" s="13"/>
      <c r="B532" s="144" t="s">
        <v>509</v>
      </c>
      <c r="C532" s="42">
        <v>0</v>
      </c>
      <c r="D532" s="43">
        <v>-197</v>
      </c>
    </row>
    <row r="533" spans="1:4" ht="12.75">
      <c r="A533" s="13"/>
      <c r="B533" s="35" t="s">
        <v>77</v>
      </c>
      <c r="C533" s="34">
        <v>1043</v>
      </c>
      <c r="D533" s="20">
        <v>-160.7</v>
      </c>
    </row>
    <row r="534" spans="1:4" ht="12.75">
      <c r="A534" s="13"/>
      <c r="B534" s="35" t="s">
        <v>76</v>
      </c>
      <c r="C534" s="34">
        <v>1145</v>
      </c>
      <c r="D534" s="20">
        <v>-157</v>
      </c>
    </row>
    <row r="535" spans="1:4" ht="12.75">
      <c r="A535" s="13"/>
      <c r="B535" s="35" t="s">
        <v>78</v>
      </c>
      <c r="C535" s="34">
        <v>1640</v>
      </c>
      <c r="D535" s="20">
        <v>-144</v>
      </c>
    </row>
    <row r="536" spans="1:4" ht="12.75">
      <c r="A536" s="13"/>
      <c r="B536" s="35" t="s">
        <v>5</v>
      </c>
      <c r="C536" s="34">
        <v>2300</v>
      </c>
      <c r="D536" s="20">
        <v>-121.6</v>
      </c>
    </row>
    <row r="537" spans="1:4" ht="12.75">
      <c r="A537" s="13"/>
      <c r="C537" s="34">
        <v>2500</v>
      </c>
      <c r="D537" s="20">
        <v>-119</v>
      </c>
    </row>
    <row r="538" spans="1:3" ht="12.75">
      <c r="A538" s="13"/>
      <c r="C538" s="34"/>
    </row>
    <row r="539" spans="1:4" ht="15.75">
      <c r="A539" s="26">
        <f>A531+1</f>
        <v>49</v>
      </c>
      <c r="B539" s="31" t="s">
        <v>52</v>
      </c>
      <c r="C539" s="31" t="s">
        <v>75</v>
      </c>
      <c r="D539" s="36" t="s">
        <v>95</v>
      </c>
    </row>
    <row r="540" spans="1:4" ht="14.25">
      <c r="A540" s="26"/>
      <c r="B540" s="144" t="s">
        <v>474</v>
      </c>
      <c r="C540" s="42">
        <v>0</v>
      </c>
      <c r="D540" s="43">
        <v>-47.4</v>
      </c>
    </row>
    <row r="541" spans="1:4" ht="12.75">
      <c r="A541" s="26"/>
      <c r="B541" s="35" t="s">
        <v>76</v>
      </c>
      <c r="C541" s="34">
        <v>494</v>
      </c>
      <c r="D541" s="20">
        <v>-32.3</v>
      </c>
    </row>
    <row r="542" spans="1:4" ht="12.75">
      <c r="A542" s="26"/>
      <c r="B542" s="35" t="s">
        <v>5</v>
      </c>
      <c r="C542" s="34">
        <v>507</v>
      </c>
      <c r="D542" s="20">
        <v>-32.1</v>
      </c>
    </row>
    <row r="543" spans="1:4" ht="12.75">
      <c r="A543" s="26"/>
      <c r="C543" s="34">
        <v>2500</v>
      </c>
      <c r="D543" s="20">
        <v>-9.4</v>
      </c>
    </row>
    <row r="544" spans="1:3" ht="12.75">
      <c r="A544" s="26"/>
      <c r="C544" s="34"/>
    </row>
    <row r="545" spans="1:3" ht="12.75">
      <c r="A545" s="26"/>
      <c r="C545" s="34"/>
    </row>
    <row r="546" spans="1:3" ht="12.75">
      <c r="A546" s="26"/>
      <c r="C546" s="34"/>
    </row>
    <row r="547" spans="1:4" ht="15.75">
      <c r="A547" s="13">
        <f>A539+1</f>
        <v>50</v>
      </c>
      <c r="B547" s="31" t="s">
        <v>53</v>
      </c>
      <c r="C547" s="31" t="s">
        <v>75</v>
      </c>
      <c r="D547" s="36" t="s">
        <v>95</v>
      </c>
    </row>
    <row r="548" spans="1:4" ht="14.25">
      <c r="A548" s="13"/>
      <c r="B548" s="144" t="s">
        <v>468</v>
      </c>
      <c r="C548" s="42">
        <v>0</v>
      </c>
      <c r="D548" s="43">
        <v>-38.2</v>
      </c>
    </row>
    <row r="549" spans="1:4" ht="12.75">
      <c r="A549" s="13"/>
      <c r="B549" s="35" t="s">
        <v>76</v>
      </c>
      <c r="C549" s="34">
        <v>497</v>
      </c>
      <c r="D549" s="20">
        <v>-22.4</v>
      </c>
    </row>
    <row r="550" spans="1:4" ht="12.75">
      <c r="A550" s="13"/>
      <c r="B550" s="35" t="s">
        <v>5</v>
      </c>
      <c r="C550" s="34">
        <v>665</v>
      </c>
      <c r="D550" s="20">
        <v>-20</v>
      </c>
    </row>
    <row r="551" spans="1:4" ht="12.75">
      <c r="A551" s="13"/>
      <c r="B551" s="35" t="s">
        <v>77</v>
      </c>
      <c r="C551" s="34">
        <v>723</v>
      </c>
      <c r="D551" s="20">
        <v>-28</v>
      </c>
    </row>
    <row r="552" spans="1:4" ht="12.75">
      <c r="A552" s="13"/>
      <c r="B552" s="35" t="s">
        <v>78</v>
      </c>
      <c r="C552" s="34">
        <v>1200</v>
      </c>
      <c r="D552" s="20">
        <v>-12</v>
      </c>
    </row>
    <row r="553" spans="1:3" ht="12.75">
      <c r="A553" s="13"/>
      <c r="C553" s="34"/>
    </row>
    <row r="554" spans="1:3" ht="12.75">
      <c r="A554" s="13"/>
      <c r="C554" s="34"/>
    </row>
    <row r="555" spans="1:4" ht="15.75">
      <c r="A555" s="26">
        <f>A547+1</f>
        <v>51</v>
      </c>
      <c r="B555" s="31" t="s">
        <v>55</v>
      </c>
      <c r="C555" s="31" t="s">
        <v>75</v>
      </c>
      <c r="D555" s="36" t="s">
        <v>95</v>
      </c>
    </row>
    <row r="556" spans="1:4" ht="14.25">
      <c r="A556" s="26"/>
      <c r="B556" s="144" t="s">
        <v>490</v>
      </c>
      <c r="C556" s="42">
        <v>0</v>
      </c>
      <c r="D556" s="43">
        <v>-95.6</v>
      </c>
    </row>
    <row r="557" spans="1:4" ht="12.75">
      <c r="A557" s="26"/>
      <c r="B557" s="35" t="s">
        <v>5</v>
      </c>
      <c r="C557" s="34">
        <v>409</v>
      </c>
      <c r="D557" s="20">
        <v>-84.8</v>
      </c>
    </row>
    <row r="558" spans="1:4" ht="12.75">
      <c r="A558" s="26"/>
      <c r="B558" s="35" t="s">
        <v>77</v>
      </c>
      <c r="C558" s="34">
        <v>1940</v>
      </c>
      <c r="D558" s="20">
        <v>-62.6</v>
      </c>
    </row>
    <row r="559" spans="1:4" ht="12.75">
      <c r="A559" s="26"/>
      <c r="C559" s="34">
        <v>2500</v>
      </c>
      <c r="D559" s="20">
        <v>-54</v>
      </c>
    </row>
    <row r="560" spans="1:3" ht="12.75">
      <c r="A560" s="26"/>
      <c r="C560" s="34"/>
    </row>
    <row r="561" spans="1:3" ht="12.75">
      <c r="A561" s="26"/>
      <c r="C561" s="34"/>
    </row>
    <row r="562" spans="1:3" ht="12.75">
      <c r="A562" s="26"/>
      <c r="C562" s="34"/>
    </row>
    <row r="563" spans="1:4" ht="15.75">
      <c r="A563" s="13">
        <f>A555+1</f>
        <v>52</v>
      </c>
      <c r="B563" s="31" t="s">
        <v>57</v>
      </c>
      <c r="C563" s="31" t="s">
        <v>75</v>
      </c>
      <c r="D563" s="36" t="s">
        <v>95</v>
      </c>
    </row>
    <row r="564" spans="1:4" ht="14.25">
      <c r="A564" s="13"/>
      <c r="B564" s="144" t="s">
        <v>503</v>
      </c>
      <c r="C564" s="42">
        <v>0</v>
      </c>
      <c r="D564" s="43">
        <v>-140.6</v>
      </c>
    </row>
    <row r="565" spans="1:4" ht="12.75">
      <c r="A565" s="13"/>
      <c r="B565" s="35" t="s">
        <v>76</v>
      </c>
      <c r="C565" s="34">
        <v>1108</v>
      </c>
      <c r="D565" s="20">
        <v>-103.6</v>
      </c>
    </row>
    <row r="566" spans="1:4" ht="12.75">
      <c r="A566" s="13"/>
      <c r="B566" s="35" t="s">
        <v>77</v>
      </c>
      <c r="C566" s="34">
        <v>1406</v>
      </c>
      <c r="D566" s="20">
        <v>-95.4</v>
      </c>
    </row>
    <row r="567" spans="1:4" ht="12.75">
      <c r="A567" s="13"/>
      <c r="B567" s="35" t="s">
        <v>5</v>
      </c>
      <c r="C567" s="34">
        <v>2000</v>
      </c>
      <c r="D567" s="20">
        <v>-78.7</v>
      </c>
    </row>
    <row r="568" spans="1:4" ht="12.75">
      <c r="A568" s="13"/>
      <c r="C568" s="34">
        <v>2500</v>
      </c>
      <c r="D568" s="20">
        <v>-74.1</v>
      </c>
    </row>
    <row r="569" spans="1:3" ht="12.75">
      <c r="A569" s="13"/>
      <c r="C569" s="34"/>
    </row>
    <row r="570" spans="1:3" ht="12.75">
      <c r="A570" s="13"/>
      <c r="C570" s="34"/>
    </row>
    <row r="571" spans="1:4" ht="15.75">
      <c r="A571" s="26">
        <f>A563+1</f>
        <v>53</v>
      </c>
      <c r="B571" s="31" t="s">
        <v>57</v>
      </c>
      <c r="C571" s="31" t="s">
        <v>75</v>
      </c>
      <c r="D571" s="36" t="s">
        <v>95</v>
      </c>
    </row>
    <row r="572" spans="1:4" ht="14.25">
      <c r="A572" s="26"/>
      <c r="B572" s="144" t="s">
        <v>534</v>
      </c>
      <c r="C572" s="42">
        <v>0</v>
      </c>
      <c r="D572" s="43">
        <v>-90.3</v>
      </c>
    </row>
    <row r="573" spans="1:4" ht="12.75">
      <c r="A573" s="26"/>
      <c r="B573" s="35" t="s">
        <v>76</v>
      </c>
      <c r="C573" s="34">
        <v>452</v>
      </c>
      <c r="D573" s="20">
        <v>-74.9</v>
      </c>
    </row>
    <row r="574" spans="1:4" ht="12.75">
      <c r="A574" s="26"/>
      <c r="B574" s="35" t="s">
        <v>5</v>
      </c>
      <c r="C574" s="34">
        <v>550</v>
      </c>
      <c r="D574" s="20">
        <v>-73.8</v>
      </c>
    </row>
    <row r="575" spans="1:4" ht="12.75">
      <c r="A575" s="26"/>
      <c r="B575" s="35" t="s">
        <v>77</v>
      </c>
      <c r="C575" s="34">
        <v>1406</v>
      </c>
      <c r="D575" s="20">
        <v>-64.2</v>
      </c>
    </row>
    <row r="576" spans="1:3" ht="12.75">
      <c r="A576" s="26"/>
      <c r="C576" s="34"/>
    </row>
    <row r="577" spans="1:3" ht="12.75">
      <c r="A577" s="26"/>
      <c r="C577" s="34"/>
    </row>
    <row r="578" spans="1:3" ht="12.75">
      <c r="A578" s="26"/>
      <c r="C578" s="34"/>
    </row>
    <row r="579" spans="1:4" ht="15.75">
      <c r="A579" s="13">
        <f>A571+1</f>
        <v>54</v>
      </c>
      <c r="B579" s="31" t="s">
        <v>58</v>
      </c>
      <c r="C579" s="31" t="s">
        <v>75</v>
      </c>
      <c r="D579" s="36" t="s">
        <v>95</v>
      </c>
    </row>
    <row r="580" spans="1:4" ht="14.25">
      <c r="A580" s="13"/>
      <c r="B580" s="144" t="s">
        <v>498</v>
      </c>
      <c r="C580" s="42">
        <v>0</v>
      </c>
      <c r="D580" s="43">
        <v>-108</v>
      </c>
    </row>
    <row r="581" spans="1:4" ht="12.75">
      <c r="A581" s="13"/>
      <c r="B581" s="35" t="s">
        <v>76</v>
      </c>
      <c r="C581" s="34">
        <v>1273</v>
      </c>
      <c r="D581" s="20">
        <v>-64</v>
      </c>
    </row>
    <row r="582" spans="1:4" ht="12.75">
      <c r="A582" s="13"/>
      <c r="B582" s="35" t="s">
        <v>5</v>
      </c>
      <c r="C582" s="34">
        <v>1650</v>
      </c>
      <c r="D582" s="20">
        <v>-54.4</v>
      </c>
    </row>
    <row r="583" spans="1:4" ht="12.75">
      <c r="A583" s="13"/>
      <c r="B583" s="35" t="s">
        <v>77</v>
      </c>
      <c r="C583" s="34">
        <v>2190</v>
      </c>
      <c r="D583" s="20">
        <v>-53.2</v>
      </c>
    </row>
    <row r="584" spans="1:4" ht="12.75">
      <c r="A584" s="13"/>
      <c r="C584" s="34">
        <v>2500</v>
      </c>
      <c r="D584" s="20">
        <v>-52</v>
      </c>
    </row>
    <row r="585" spans="1:3" ht="12.75">
      <c r="A585" s="13"/>
      <c r="C585" s="34"/>
    </row>
    <row r="586" spans="1:3" ht="12.75">
      <c r="A586" s="13"/>
      <c r="C586" s="34"/>
    </row>
    <row r="587" spans="1:4" ht="15.75">
      <c r="A587" s="26">
        <f>A579+1</f>
        <v>55</v>
      </c>
      <c r="B587" s="31" t="s">
        <v>59</v>
      </c>
      <c r="C587" s="31" t="s">
        <v>75</v>
      </c>
      <c r="D587" s="36" t="s">
        <v>95</v>
      </c>
    </row>
    <row r="588" spans="1:4" ht="14.25">
      <c r="A588" s="26"/>
      <c r="B588" s="144" t="s">
        <v>464</v>
      </c>
      <c r="C588" s="42">
        <v>0</v>
      </c>
      <c r="D588" s="43">
        <v>-36.1</v>
      </c>
    </row>
    <row r="589" spans="1:4" ht="12.75">
      <c r="A589" s="26"/>
      <c r="B589" s="35" t="s">
        <v>5</v>
      </c>
      <c r="C589" s="34">
        <v>548</v>
      </c>
      <c r="D589" s="20">
        <v>-15</v>
      </c>
    </row>
    <row r="590" spans="1:4" ht="12.75">
      <c r="A590" s="26"/>
      <c r="C590" s="34">
        <v>1500</v>
      </c>
      <c r="D590" s="20">
        <v>-0.8</v>
      </c>
    </row>
    <row r="591" spans="1:3" ht="12.75">
      <c r="A591" s="26"/>
      <c r="C591" s="34"/>
    </row>
    <row r="592" spans="1:3" ht="12.75">
      <c r="A592" s="26"/>
      <c r="C592" s="34"/>
    </row>
    <row r="593" spans="1:3" ht="12.75">
      <c r="A593" s="26"/>
      <c r="C593" s="34"/>
    </row>
    <row r="594" spans="1:3" ht="12.75">
      <c r="A594" s="26"/>
      <c r="C594" s="34"/>
    </row>
    <row r="595" spans="1:4" ht="15.75">
      <c r="A595" s="13">
        <f>A587+1</f>
        <v>56</v>
      </c>
      <c r="B595" s="31" t="s">
        <v>94</v>
      </c>
      <c r="C595" s="31" t="s">
        <v>75</v>
      </c>
      <c r="D595" s="36" t="s">
        <v>95</v>
      </c>
    </row>
    <row r="596" spans="1:4" ht="14.25">
      <c r="A596" s="13"/>
      <c r="B596" s="144" t="s">
        <v>496</v>
      </c>
      <c r="C596" s="42">
        <v>0</v>
      </c>
      <c r="D596" s="43">
        <v>-154.4</v>
      </c>
    </row>
    <row r="597" spans="1:4" ht="12.75">
      <c r="A597" s="13"/>
      <c r="B597" s="35" t="s">
        <v>76</v>
      </c>
      <c r="C597" s="34">
        <v>973</v>
      </c>
      <c r="D597" s="20">
        <v>-124.6</v>
      </c>
    </row>
    <row r="598" spans="1:4" ht="12.75">
      <c r="A598" s="13"/>
      <c r="B598" s="35" t="s">
        <v>5</v>
      </c>
      <c r="C598" s="34">
        <v>1725</v>
      </c>
      <c r="D598" s="20">
        <v>-110</v>
      </c>
    </row>
    <row r="599" spans="1:4" ht="12.75">
      <c r="A599" s="13"/>
      <c r="B599" s="35" t="s">
        <v>77</v>
      </c>
      <c r="C599" s="34">
        <v>1773</v>
      </c>
      <c r="D599" s="20">
        <v>-109.6</v>
      </c>
    </row>
    <row r="600" spans="1:4" ht="12.75">
      <c r="A600" s="13"/>
      <c r="C600" s="34">
        <v>2500</v>
      </c>
      <c r="D600" s="20">
        <v>-107.6</v>
      </c>
    </row>
    <row r="601" spans="1:3" ht="12.75">
      <c r="A601" s="13"/>
      <c r="C601" s="34"/>
    </row>
    <row r="602" spans="1:3" ht="12.75">
      <c r="A602" s="13"/>
      <c r="C602" s="34"/>
    </row>
    <row r="603" spans="1:4" ht="15.75">
      <c r="A603" s="26">
        <f>A595+1</f>
        <v>57</v>
      </c>
      <c r="B603" s="31" t="s">
        <v>60</v>
      </c>
      <c r="C603" s="31" t="s">
        <v>75</v>
      </c>
      <c r="D603" s="36" t="s">
        <v>95</v>
      </c>
    </row>
    <row r="604" spans="1:4" ht="14.25">
      <c r="A604" s="26"/>
      <c r="B604" s="144" t="s">
        <v>485</v>
      </c>
      <c r="C604" s="42">
        <v>0</v>
      </c>
      <c r="D604" s="43">
        <v>-97.6</v>
      </c>
    </row>
    <row r="605" spans="1:4" ht="12.75">
      <c r="A605" s="26"/>
      <c r="B605" s="35" t="s">
        <v>76</v>
      </c>
      <c r="C605" s="34">
        <v>556</v>
      </c>
      <c r="D605" s="20">
        <v>-79.2</v>
      </c>
    </row>
    <row r="606" spans="1:4" ht="12.75">
      <c r="A606" s="26"/>
      <c r="B606" s="35" t="s">
        <v>77</v>
      </c>
      <c r="C606" s="34">
        <v>692</v>
      </c>
      <c r="D606" s="20">
        <v>-76</v>
      </c>
    </row>
    <row r="607" spans="1:4" ht="12.75">
      <c r="A607" s="26"/>
      <c r="B607" s="35" t="s">
        <v>5</v>
      </c>
      <c r="C607" s="34">
        <v>1005</v>
      </c>
      <c r="D607" s="20">
        <v>-68</v>
      </c>
    </row>
    <row r="608" spans="1:4" ht="12.75">
      <c r="A608" s="26"/>
      <c r="B608" s="35" t="s">
        <v>78</v>
      </c>
      <c r="C608" s="34">
        <v>1180</v>
      </c>
      <c r="D608" s="20">
        <v>-69.2</v>
      </c>
    </row>
    <row r="609" spans="1:4" ht="12.75">
      <c r="A609" s="26"/>
      <c r="C609" s="34">
        <v>2500</v>
      </c>
      <c r="D609" s="20">
        <v>-47.6</v>
      </c>
    </row>
    <row r="610" spans="1:3" ht="12.75">
      <c r="A610" s="26"/>
      <c r="C610" s="34"/>
    </row>
    <row r="611" spans="1:4" ht="15.75">
      <c r="A611" s="13">
        <f>A603+1</f>
        <v>58</v>
      </c>
      <c r="B611" s="31" t="s">
        <v>61</v>
      </c>
      <c r="C611" s="31" t="s">
        <v>75</v>
      </c>
      <c r="D611" s="36" t="s">
        <v>95</v>
      </c>
    </row>
    <row r="612" spans="1:4" ht="14.25">
      <c r="A612" s="13"/>
      <c r="B612" s="27" t="s">
        <v>494</v>
      </c>
      <c r="C612" s="34">
        <v>0</v>
      </c>
      <c r="D612" s="20">
        <v>-115</v>
      </c>
    </row>
    <row r="613" spans="1:4" ht="12.75">
      <c r="A613" s="13"/>
      <c r="B613" s="35" t="s">
        <v>5</v>
      </c>
      <c r="C613" s="34">
        <v>604</v>
      </c>
      <c r="D613" s="20">
        <v>-94</v>
      </c>
    </row>
    <row r="614" spans="1:4" ht="12.75">
      <c r="A614" s="13"/>
      <c r="B614" s="35" t="s">
        <v>77</v>
      </c>
      <c r="C614" s="34">
        <v>2125</v>
      </c>
      <c r="D614" s="20">
        <v>-75</v>
      </c>
    </row>
    <row r="615" spans="1:4" ht="12.75">
      <c r="A615" s="13"/>
      <c r="C615" s="34">
        <v>2500</v>
      </c>
      <c r="D615" s="20">
        <v>-69.6</v>
      </c>
    </row>
    <row r="616" spans="1:3" ht="12.75">
      <c r="A616" s="13"/>
      <c r="C616" s="34"/>
    </row>
    <row r="617" spans="1:3" ht="12.75">
      <c r="A617" s="13"/>
      <c r="C617" s="34"/>
    </row>
    <row r="618" spans="1:3" ht="12.75">
      <c r="A618" s="13"/>
      <c r="C618" s="34"/>
    </row>
    <row r="619" ht="12.75">
      <c r="A619" s="4"/>
    </row>
    <row r="620" ht="12.75">
      <c r="A620" s="4"/>
    </row>
    <row r="621" ht="12.75">
      <c r="A621" s="4"/>
    </row>
    <row r="622" ht="12.75">
      <c r="A622" s="4"/>
    </row>
    <row r="623" ht="12.75">
      <c r="A623" s="4"/>
    </row>
    <row r="624" ht="12.75">
      <c r="A624" s="4"/>
    </row>
    <row r="625" ht="12.75">
      <c r="A625" s="4"/>
    </row>
    <row r="626" ht="12.75">
      <c r="A626" s="4"/>
    </row>
    <row r="627" ht="12.75">
      <c r="A627" s="4"/>
    </row>
    <row r="628" ht="12.75">
      <c r="A628" s="4"/>
    </row>
    <row r="629" ht="12.75">
      <c r="A629" s="4"/>
    </row>
    <row r="630" ht="12.75">
      <c r="A630" s="4"/>
    </row>
    <row r="631" ht="12.75">
      <c r="A631" s="4"/>
    </row>
    <row r="632" ht="12.75">
      <c r="A632" s="4"/>
    </row>
    <row r="633" ht="12.75">
      <c r="A633" s="4"/>
    </row>
    <row r="634" ht="12.75">
      <c r="A634" s="4"/>
    </row>
    <row r="635" ht="12.75">
      <c r="A635" s="4"/>
    </row>
    <row r="636" ht="12.75">
      <c r="A636" s="4"/>
    </row>
    <row r="637" ht="12.75">
      <c r="A637" s="4"/>
    </row>
    <row r="638" ht="12.75">
      <c r="A638" s="4"/>
    </row>
    <row r="639" ht="12.75">
      <c r="A639" s="4"/>
    </row>
    <row r="640" ht="12.75">
      <c r="A640" s="4"/>
    </row>
    <row r="641" ht="12.75">
      <c r="A641" s="4"/>
    </row>
    <row r="642" ht="12.75">
      <c r="A642" s="4"/>
    </row>
    <row r="643" ht="12.75">
      <c r="A643" s="4"/>
    </row>
    <row r="644" ht="12.75">
      <c r="A644" s="4"/>
    </row>
    <row r="645" ht="12.75">
      <c r="A645" s="4"/>
    </row>
    <row r="646" ht="12.75">
      <c r="A646" s="4"/>
    </row>
    <row r="647" ht="12.75">
      <c r="A647" s="4"/>
    </row>
    <row r="648" ht="12.75">
      <c r="A648" s="4"/>
    </row>
    <row r="649" ht="12.75">
      <c r="A649" s="4"/>
    </row>
    <row r="650" ht="12.75">
      <c r="A650" s="4"/>
    </row>
    <row r="651" ht="12.75">
      <c r="A651" s="4"/>
    </row>
    <row r="652" ht="12.75">
      <c r="A652" s="4"/>
    </row>
    <row r="653" ht="12.75">
      <c r="A653" s="4"/>
    </row>
    <row r="654" ht="12.75">
      <c r="A654" s="4"/>
    </row>
    <row r="655" ht="12.75">
      <c r="A655" s="4"/>
    </row>
    <row r="656" ht="12.75">
      <c r="A656" s="4"/>
    </row>
    <row r="657" ht="12.75">
      <c r="A657" s="4"/>
    </row>
    <row r="658" ht="12.75">
      <c r="A658" s="4"/>
    </row>
    <row r="659" ht="12.75">
      <c r="A659" s="4"/>
    </row>
    <row r="660" ht="12.75">
      <c r="A660" s="4"/>
    </row>
    <row r="661" ht="12.75">
      <c r="A661" s="4"/>
    </row>
    <row r="662" ht="12.75">
      <c r="A662" s="4"/>
    </row>
    <row r="663" ht="12.75">
      <c r="A663" s="4"/>
    </row>
    <row r="664" ht="12.75">
      <c r="A664" s="4"/>
    </row>
    <row r="665" ht="12.75">
      <c r="A665" s="4"/>
    </row>
    <row r="666" ht="12.75">
      <c r="A666" s="4"/>
    </row>
    <row r="667" ht="12.75">
      <c r="A667" s="4"/>
    </row>
    <row r="668" ht="12.75">
      <c r="A668" s="4"/>
    </row>
    <row r="669" ht="12.75">
      <c r="A669" s="4"/>
    </row>
    <row r="670" ht="12.75">
      <c r="A670" s="4"/>
    </row>
    <row r="671" ht="12.75">
      <c r="A671" s="4"/>
    </row>
    <row r="672" ht="12.75">
      <c r="A672" s="4"/>
    </row>
    <row r="673" ht="12.75">
      <c r="A673" s="4"/>
    </row>
    <row r="674" ht="12.75">
      <c r="A674" s="4"/>
    </row>
    <row r="675" ht="12.75">
      <c r="A675" s="4"/>
    </row>
    <row r="676" ht="12.75">
      <c r="A676" s="4"/>
    </row>
    <row r="677" ht="12.75">
      <c r="A677" s="4"/>
    </row>
    <row r="678" ht="12.75">
      <c r="A678" s="4"/>
    </row>
    <row r="679" ht="12.75">
      <c r="A679" s="4"/>
    </row>
    <row r="680" ht="12.75">
      <c r="A680" s="4"/>
    </row>
    <row r="681" ht="12.75">
      <c r="A681" s="4"/>
    </row>
    <row r="682" ht="12.75">
      <c r="A682" s="4"/>
    </row>
    <row r="683" ht="12.75">
      <c r="A683" s="4"/>
    </row>
    <row r="684" ht="12.75">
      <c r="A684" s="4"/>
    </row>
    <row r="685" ht="12.75">
      <c r="A685" s="4"/>
    </row>
    <row r="686" ht="12.75">
      <c r="A686" s="4"/>
    </row>
    <row r="687" ht="12.75">
      <c r="A687" s="4"/>
    </row>
    <row r="688" ht="12.75">
      <c r="A688" s="4"/>
    </row>
    <row r="689" ht="12.75">
      <c r="A689" s="4"/>
    </row>
    <row r="690" ht="12.75">
      <c r="A690" s="4"/>
    </row>
    <row r="691" ht="12.75">
      <c r="A691" s="4"/>
    </row>
    <row r="692" ht="12.75">
      <c r="A692" s="4"/>
    </row>
    <row r="693" ht="12.75">
      <c r="A693" s="4"/>
    </row>
    <row r="694" ht="12.75">
      <c r="A694" s="4"/>
    </row>
    <row r="695" ht="12.75">
      <c r="A695" s="4"/>
    </row>
    <row r="696" ht="12.75">
      <c r="A696" s="4"/>
    </row>
    <row r="697" ht="12.75">
      <c r="A697" s="4"/>
    </row>
    <row r="698" ht="12.75">
      <c r="A698" s="4"/>
    </row>
    <row r="699" ht="12.75">
      <c r="A699" s="4"/>
    </row>
    <row r="700" ht="12.75">
      <c r="A700" s="4"/>
    </row>
    <row r="701" ht="12.75">
      <c r="A701" s="4"/>
    </row>
    <row r="702" ht="12.75">
      <c r="A702" s="4"/>
    </row>
    <row r="703" ht="12.75">
      <c r="A703" s="4"/>
    </row>
    <row r="704" ht="12.75">
      <c r="A704" s="4"/>
    </row>
    <row r="705" ht="12.75">
      <c r="A705" s="4"/>
    </row>
    <row r="706" ht="12.75">
      <c r="A706" s="4"/>
    </row>
    <row r="707" ht="12.75">
      <c r="A707" s="4"/>
    </row>
    <row r="708" ht="12.75">
      <c r="A708" s="4"/>
    </row>
    <row r="709" ht="12.75">
      <c r="A709" s="4"/>
    </row>
    <row r="710" ht="12.75">
      <c r="A710" s="4"/>
    </row>
    <row r="711" ht="12.75">
      <c r="A711" s="4"/>
    </row>
    <row r="712" ht="12.75">
      <c r="A712" s="4"/>
    </row>
    <row r="713" ht="12.75">
      <c r="A713" s="4"/>
    </row>
    <row r="714" ht="12.75">
      <c r="A714" s="4"/>
    </row>
    <row r="715" ht="12.75">
      <c r="A715" s="4"/>
    </row>
    <row r="716" ht="12.75">
      <c r="A716" s="4"/>
    </row>
    <row r="717" ht="12.75">
      <c r="A717" s="4"/>
    </row>
    <row r="718" ht="12.75">
      <c r="A718" s="4"/>
    </row>
    <row r="719" ht="12.75">
      <c r="A719" s="4"/>
    </row>
    <row r="720" ht="12.75">
      <c r="A720" s="4"/>
    </row>
    <row r="721" ht="12.75">
      <c r="A721" s="4"/>
    </row>
    <row r="722" ht="12.75">
      <c r="A722" s="4"/>
    </row>
    <row r="723" ht="12.75">
      <c r="A723" s="4"/>
    </row>
    <row r="724" ht="12.75">
      <c r="A724" s="4"/>
    </row>
    <row r="725" ht="12.75">
      <c r="A725" s="4"/>
    </row>
    <row r="726" ht="12.75">
      <c r="A726" s="4"/>
    </row>
    <row r="727" ht="12.75">
      <c r="A727" s="4"/>
    </row>
    <row r="728" ht="12.75">
      <c r="A728" s="4"/>
    </row>
    <row r="729" ht="12.75">
      <c r="A729" s="4"/>
    </row>
    <row r="730" ht="12.75">
      <c r="A730" s="4"/>
    </row>
    <row r="731" ht="12.75">
      <c r="A731" s="4"/>
    </row>
    <row r="732" ht="12.75">
      <c r="A732" s="4"/>
    </row>
    <row r="733" ht="12.75">
      <c r="A733" s="4"/>
    </row>
    <row r="734" ht="12.75">
      <c r="A734" s="4"/>
    </row>
    <row r="735" ht="12.75">
      <c r="A735" s="4"/>
    </row>
    <row r="736" ht="12.75">
      <c r="A736" s="4"/>
    </row>
    <row r="737" ht="12.75">
      <c r="A737" s="4"/>
    </row>
    <row r="738" ht="12.75">
      <c r="A738" s="4"/>
    </row>
    <row r="739" ht="12.75">
      <c r="A739" s="4"/>
    </row>
    <row r="740" ht="12.75">
      <c r="A740" s="4"/>
    </row>
    <row r="741" ht="12.75">
      <c r="A741" s="4"/>
    </row>
    <row r="742" ht="12.75">
      <c r="A742" s="4"/>
    </row>
    <row r="743" ht="12.75">
      <c r="A743" s="4"/>
    </row>
    <row r="744" ht="12.75">
      <c r="A744" s="4"/>
    </row>
    <row r="745" ht="12.75">
      <c r="A745" s="4"/>
    </row>
    <row r="746" ht="12.75">
      <c r="A746" s="4"/>
    </row>
    <row r="747" ht="12.75">
      <c r="A747" s="4"/>
    </row>
    <row r="748" ht="12.75">
      <c r="A748" s="4"/>
    </row>
    <row r="749" ht="12.75">
      <c r="A749" s="4"/>
    </row>
    <row r="750" ht="12.75">
      <c r="A750" s="4"/>
    </row>
    <row r="751" ht="12.75">
      <c r="A751" s="4"/>
    </row>
    <row r="752" ht="12.75">
      <c r="A752" s="4"/>
    </row>
    <row r="753" ht="12.75">
      <c r="A753" s="4"/>
    </row>
    <row r="754" ht="12.75">
      <c r="A754" s="4"/>
    </row>
    <row r="755" ht="12.75">
      <c r="A755" s="4"/>
    </row>
    <row r="756" ht="12.75">
      <c r="A756" s="4"/>
    </row>
    <row r="757" ht="12.75">
      <c r="A757" s="4"/>
    </row>
    <row r="758" ht="12.75">
      <c r="A758" s="4"/>
    </row>
    <row r="759" ht="12.75">
      <c r="A759" s="4"/>
    </row>
    <row r="760" ht="12.75">
      <c r="A760" s="4"/>
    </row>
    <row r="761" ht="12.75">
      <c r="A761" s="4"/>
    </row>
    <row r="762" ht="12.75">
      <c r="A762" s="4"/>
    </row>
    <row r="763" ht="12.75">
      <c r="A763" s="4"/>
    </row>
    <row r="764" ht="12.75">
      <c r="A764" s="4"/>
    </row>
    <row r="765" ht="12.75">
      <c r="A765" s="4"/>
    </row>
    <row r="766" ht="12.75">
      <c r="A766" s="4"/>
    </row>
    <row r="767" ht="12.75">
      <c r="A767" s="4"/>
    </row>
    <row r="768" ht="12.75">
      <c r="A768" s="4"/>
    </row>
    <row r="769" ht="12.75">
      <c r="A769" s="4"/>
    </row>
    <row r="770" ht="12.75">
      <c r="A770" s="4"/>
    </row>
    <row r="771" ht="12.75">
      <c r="A771" s="4"/>
    </row>
    <row r="772" ht="12.75">
      <c r="A772" s="4"/>
    </row>
    <row r="773" ht="12.75">
      <c r="A773" s="4"/>
    </row>
    <row r="774" ht="12.75">
      <c r="A774" s="4"/>
    </row>
    <row r="775" ht="12.75">
      <c r="A775" s="4"/>
    </row>
    <row r="776" ht="12.75">
      <c r="A776" s="4"/>
    </row>
    <row r="777" ht="12.75">
      <c r="A777" s="4"/>
    </row>
    <row r="778" ht="12.75">
      <c r="A778" s="4"/>
    </row>
    <row r="779" ht="12.75">
      <c r="A779" s="4"/>
    </row>
    <row r="780" ht="12.75">
      <c r="A780" s="4"/>
    </row>
    <row r="781" ht="12.75">
      <c r="A781" s="4"/>
    </row>
    <row r="782" ht="12.75">
      <c r="A782" s="4"/>
    </row>
    <row r="783" ht="12.75">
      <c r="A783" s="4"/>
    </row>
    <row r="784" ht="12.75">
      <c r="A784" s="4"/>
    </row>
    <row r="785" ht="12.75">
      <c r="A785" s="4"/>
    </row>
    <row r="786" ht="12.75">
      <c r="A786" s="4"/>
    </row>
    <row r="787" ht="12.75">
      <c r="A787" s="4"/>
    </row>
    <row r="788" ht="12.75">
      <c r="A788" s="4"/>
    </row>
    <row r="789" ht="12.75">
      <c r="A789" s="4"/>
    </row>
    <row r="790" ht="12.75">
      <c r="A790" s="4"/>
    </row>
    <row r="791" ht="12.75">
      <c r="A791" s="4"/>
    </row>
    <row r="792" ht="12.75">
      <c r="A792" s="4"/>
    </row>
    <row r="793" ht="12.75">
      <c r="A793" s="4"/>
    </row>
    <row r="794" ht="12.75">
      <c r="A794" s="4"/>
    </row>
    <row r="795" ht="12.75">
      <c r="A795" s="4"/>
    </row>
    <row r="796" ht="12.75">
      <c r="A796" s="4"/>
    </row>
    <row r="797" ht="12.75">
      <c r="A797" s="4"/>
    </row>
    <row r="798" ht="12.75">
      <c r="A798" s="4"/>
    </row>
    <row r="799" ht="12.75">
      <c r="A799" s="4"/>
    </row>
    <row r="800" ht="12.75">
      <c r="A800" s="4"/>
    </row>
    <row r="801" ht="12.75">
      <c r="A801" s="4"/>
    </row>
    <row r="802" ht="12.75">
      <c r="A802" s="4"/>
    </row>
    <row r="803" ht="12.75">
      <c r="A803" s="4"/>
    </row>
    <row r="804" ht="12.75">
      <c r="A804" s="4"/>
    </row>
    <row r="805" ht="12.75">
      <c r="A805" s="4"/>
    </row>
    <row r="806" ht="12.75">
      <c r="A806" s="4"/>
    </row>
    <row r="807" ht="12.75">
      <c r="A807" s="4"/>
    </row>
    <row r="808" ht="12.75">
      <c r="A808" s="4"/>
    </row>
    <row r="809" ht="12.75">
      <c r="A809" s="4"/>
    </row>
    <row r="810" ht="12.75">
      <c r="A810" s="4"/>
    </row>
    <row r="811" ht="12.75">
      <c r="A811" s="4"/>
    </row>
    <row r="812" ht="12.75">
      <c r="A812" s="4"/>
    </row>
    <row r="813" ht="12.75">
      <c r="A813" s="4"/>
    </row>
    <row r="814" ht="12.75">
      <c r="A814" s="4"/>
    </row>
    <row r="815" ht="12.75">
      <c r="A815" s="4"/>
    </row>
    <row r="816" ht="12.75">
      <c r="A816" s="4"/>
    </row>
    <row r="817" ht="12.75">
      <c r="A817" s="4"/>
    </row>
    <row r="818" ht="12.75">
      <c r="A818" s="4"/>
    </row>
    <row r="819" ht="12.75">
      <c r="A819" s="4"/>
    </row>
    <row r="820" ht="12.75">
      <c r="A820" s="4"/>
    </row>
    <row r="821" ht="12.75">
      <c r="A821" s="4"/>
    </row>
    <row r="822" ht="12.75">
      <c r="A822" s="4"/>
    </row>
    <row r="823" ht="12.75">
      <c r="A823" s="4"/>
    </row>
    <row r="824" ht="12.75">
      <c r="A824" s="4"/>
    </row>
    <row r="825" ht="12.75">
      <c r="A825" s="4"/>
    </row>
    <row r="826" ht="12.75">
      <c r="A826" s="4"/>
    </row>
    <row r="827" ht="12.75">
      <c r="A827" s="4"/>
    </row>
    <row r="828" ht="12.75">
      <c r="A828" s="4"/>
    </row>
    <row r="829" ht="12.75">
      <c r="A829" s="4"/>
    </row>
    <row r="830" ht="12.75">
      <c r="A830" s="4"/>
    </row>
    <row r="831" ht="12.75">
      <c r="A831" s="4"/>
    </row>
    <row r="832" ht="12.75">
      <c r="A832" s="4"/>
    </row>
    <row r="833" ht="12.75">
      <c r="A833" s="4"/>
    </row>
    <row r="834" ht="12.75">
      <c r="A834" s="4"/>
    </row>
    <row r="835" ht="12.75">
      <c r="A835" s="4"/>
    </row>
    <row r="836" ht="12.75">
      <c r="A836" s="4"/>
    </row>
    <row r="837" ht="12.75">
      <c r="A837" s="4"/>
    </row>
    <row r="838" ht="12.75">
      <c r="A838" s="4"/>
    </row>
    <row r="839" ht="12.75">
      <c r="A839" s="4"/>
    </row>
    <row r="840" ht="12.75">
      <c r="A840" s="4"/>
    </row>
    <row r="841" ht="12.75">
      <c r="A841" s="4"/>
    </row>
    <row r="842" ht="12.75">
      <c r="A842" s="4"/>
    </row>
    <row r="843" ht="12.75">
      <c r="A843" s="4"/>
    </row>
    <row r="844" ht="12.75">
      <c r="A844" s="4"/>
    </row>
    <row r="845" ht="12.75">
      <c r="A845" s="4"/>
    </row>
    <row r="846" ht="12.75">
      <c r="A846" s="4"/>
    </row>
    <row r="847" ht="12.75">
      <c r="A847" s="4"/>
    </row>
    <row r="848" ht="12.75">
      <c r="A848" s="4"/>
    </row>
    <row r="849" ht="12.75">
      <c r="A849" s="4"/>
    </row>
    <row r="850" ht="12.75">
      <c r="A850" s="4"/>
    </row>
    <row r="851" ht="12.75">
      <c r="A851" s="4"/>
    </row>
    <row r="852" ht="12.75">
      <c r="A852" s="4"/>
    </row>
    <row r="853" ht="12.75">
      <c r="A853" s="4"/>
    </row>
    <row r="854" ht="12.75">
      <c r="A854" s="4"/>
    </row>
    <row r="855" ht="12.75">
      <c r="A855" s="4"/>
    </row>
    <row r="856" ht="12.75">
      <c r="A856" s="4"/>
    </row>
    <row r="857" ht="12.75">
      <c r="A857" s="4"/>
    </row>
    <row r="858" ht="12.75">
      <c r="A858" s="4"/>
    </row>
    <row r="859" ht="12.75">
      <c r="A859" s="4"/>
    </row>
    <row r="860" ht="12.75">
      <c r="A860" s="4"/>
    </row>
    <row r="861" ht="12.75">
      <c r="A861" s="4"/>
    </row>
    <row r="862" ht="12.75">
      <c r="A862" s="4"/>
    </row>
    <row r="863" ht="12.75">
      <c r="A863" s="4"/>
    </row>
    <row r="864" ht="12.75">
      <c r="A864" s="4"/>
    </row>
    <row r="865" ht="12.75">
      <c r="A865" s="4"/>
    </row>
    <row r="866" ht="12.75">
      <c r="A866" s="4"/>
    </row>
    <row r="867" ht="12.75">
      <c r="A867" s="4"/>
    </row>
    <row r="868" ht="12.75">
      <c r="A868" s="4"/>
    </row>
    <row r="869" ht="12.75">
      <c r="A869" s="4"/>
    </row>
    <row r="870" ht="12.75">
      <c r="A870" s="4"/>
    </row>
    <row r="871" ht="12.75">
      <c r="A871" s="4"/>
    </row>
    <row r="872" ht="12.75">
      <c r="A872" s="4"/>
    </row>
    <row r="873" ht="12.75">
      <c r="A873" s="4"/>
    </row>
    <row r="874" ht="12.75">
      <c r="A874" s="4"/>
    </row>
    <row r="875" ht="12.75">
      <c r="A875" s="4"/>
    </row>
    <row r="876" ht="12.75">
      <c r="A876" s="4"/>
    </row>
    <row r="877" ht="12.75">
      <c r="A877" s="4"/>
    </row>
    <row r="878" ht="12.75">
      <c r="A878" s="4"/>
    </row>
    <row r="879" ht="12.75">
      <c r="A879" s="4"/>
    </row>
    <row r="880" ht="12.75">
      <c r="A880" s="4"/>
    </row>
    <row r="881" ht="12.75">
      <c r="A881" s="4"/>
    </row>
    <row r="882" ht="12.75">
      <c r="A882" s="4"/>
    </row>
    <row r="883" ht="12.75">
      <c r="A883" s="4"/>
    </row>
    <row r="884" ht="12.75">
      <c r="A884" s="4"/>
    </row>
    <row r="885" ht="12.75">
      <c r="A885" s="4"/>
    </row>
    <row r="886" ht="12.75">
      <c r="A886" s="4"/>
    </row>
    <row r="887" ht="12.75">
      <c r="A887" s="4"/>
    </row>
    <row r="888" ht="12.75">
      <c r="A888" s="4"/>
    </row>
    <row r="889" ht="12.75">
      <c r="A889" s="4"/>
    </row>
    <row r="890" ht="12.75">
      <c r="A890" s="4"/>
    </row>
    <row r="891" ht="12.75">
      <c r="A891" s="4"/>
    </row>
    <row r="892" ht="12.75">
      <c r="A892" s="4"/>
    </row>
    <row r="893" ht="12.75">
      <c r="A893" s="4"/>
    </row>
    <row r="894" ht="12.75">
      <c r="A894" s="4"/>
    </row>
    <row r="895" ht="12.75">
      <c r="A895" s="4"/>
    </row>
    <row r="896" ht="12.75">
      <c r="A896" s="4"/>
    </row>
    <row r="897" ht="12.75">
      <c r="A897" s="4"/>
    </row>
    <row r="898" ht="12.75">
      <c r="A898" s="4"/>
    </row>
    <row r="899" ht="12.75">
      <c r="A899" s="4"/>
    </row>
    <row r="900" ht="12.75">
      <c r="A900" s="4"/>
    </row>
    <row r="901" ht="12.75">
      <c r="A901" s="4"/>
    </row>
    <row r="902" ht="12.75">
      <c r="A902" s="4"/>
    </row>
    <row r="903" ht="12.75">
      <c r="A903" s="4"/>
    </row>
    <row r="904" ht="12.75">
      <c r="A904" s="4"/>
    </row>
    <row r="905" ht="12.75">
      <c r="A905" s="4"/>
    </row>
    <row r="906" ht="12.75">
      <c r="A906" s="4"/>
    </row>
    <row r="907" ht="12.75">
      <c r="A907" s="4"/>
    </row>
    <row r="908" ht="12.75">
      <c r="A908" s="4"/>
    </row>
    <row r="909" ht="12.75">
      <c r="A909" s="4"/>
    </row>
    <row r="910" ht="12.75">
      <c r="A910" s="4"/>
    </row>
    <row r="911" ht="12.75">
      <c r="A911" s="4"/>
    </row>
    <row r="912" ht="12.75">
      <c r="A912" s="4"/>
    </row>
    <row r="913" ht="12.75">
      <c r="A913" s="4"/>
    </row>
    <row r="914" ht="12.75">
      <c r="A914" s="4"/>
    </row>
    <row r="915" ht="12.75">
      <c r="A915" s="4"/>
    </row>
    <row r="916" ht="12.75">
      <c r="A916" s="4"/>
    </row>
    <row r="917" ht="12.75">
      <c r="A917" s="4"/>
    </row>
    <row r="918" ht="12.75">
      <c r="A918" s="4"/>
    </row>
    <row r="919" ht="12.75">
      <c r="A919" s="4"/>
    </row>
    <row r="920" ht="12.75">
      <c r="A920" s="4"/>
    </row>
    <row r="921" ht="12.75">
      <c r="A921" s="4"/>
    </row>
    <row r="922" ht="12.75">
      <c r="A922" s="4"/>
    </row>
    <row r="923" ht="12.75">
      <c r="A923" s="4"/>
    </row>
    <row r="924" ht="12.75">
      <c r="A924" s="4"/>
    </row>
    <row r="925" ht="12.75">
      <c r="A925" s="4"/>
    </row>
    <row r="926" ht="12.75">
      <c r="A926" s="4"/>
    </row>
    <row r="927" ht="12.75">
      <c r="A927" s="4"/>
    </row>
    <row r="928" ht="12.75">
      <c r="A928" s="4"/>
    </row>
    <row r="929" ht="12.75">
      <c r="A929" s="4"/>
    </row>
    <row r="930" ht="12.75">
      <c r="A930" s="4"/>
    </row>
    <row r="931" ht="12.75">
      <c r="A931" s="4"/>
    </row>
    <row r="932" ht="12.75">
      <c r="A932" s="4"/>
    </row>
    <row r="933" ht="12.75">
      <c r="A933" s="4"/>
    </row>
    <row r="934" ht="12.75">
      <c r="A934" s="4"/>
    </row>
    <row r="935" ht="12.75">
      <c r="A935" s="4"/>
    </row>
    <row r="936" ht="12.75">
      <c r="A936" s="4"/>
    </row>
    <row r="937" ht="12.75">
      <c r="A937" s="4"/>
    </row>
    <row r="938" ht="12.75">
      <c r="A938" s="4"/>
    </row>
    <row r="939" ht="12.75">
      <c r="A939" s="4"/>
    </row>
    <row r="940" ht="12.75">
      <c r="A940" s="4"/>
    </row>
    <row r="941" ht="12.75">
      <c r="A941" s="4"/>
    </row>
    <row r="942" ht="12.75">
      <c r="A942" s="4"/>
    </row>
    <row r="943" ht="12.75">
      <c r="A943" s="4"/>
    </row>
    <row r="944" ht="12.75">
      <c r="A944" s="4"/>
    </row>
    <row r="945" ht="12.75">
      <c r="A945" s="4"/>
    </row>
    <row r="946" ht="12.75">
      <c r="A946" s="4"/>
    </row>
    <row r="947" ht="12.75">
      <c r="A947" s="4"/>
    </row>
    <row r="948" ht="12.75">
      <c r="A948" s="4"/>
    </row>
    <row r="949" ht="12.75">
      <c r="A949" s="4"/>
    </row>
    <row r="950" ht="12.75">
      <c r="A950" s="4"/>
    </row>
    <row r="951" ht="12.75">
      <c r="A951" s="4"/>
    </row>
    <row r="952" ht="12.75">
      <c r="A952" s="4"/>
    </row>
    <row r="953" ht="12.75">
      <c r="A953" s="4"/>
    </row>
    <row r="954" ht="12.75">
      <c r="A954" s="4"/>
    </row>
    <row r="955" ht="12.75">
      <c r="A955" s="4"/>
    </row>
    <row r="956" ht="12.75">
      <c r="A956" s="4"/>
    </row>
    <row r="957" ht="12.75">
      <c r="A957" s="4"/>
    </row>
    <row r="958" ht="12.75">
      <c r="A958" s="4"/>
    </row>
    <row r="959" ht="12.75">
      <c r="A959" s="4"/>
    </row>
    <row r="960" ht="12.75">
      <c r="A960" s="4"/>
    </row>
    <row r="961" ht="12.75">
      <c r="A961" s="4"/>
    </row>
    <row r="962" ht="12.75">
      <c r="A962" s="4"/>
    </row>
    <row r="963" ht="12.75">
      <c r="A963" s="4"/>
    </row>
    <row r="964" ht="12.75">
      <c r="A964" s="4"/>
    </row>
    <row r="965" ht="12.75">
      <c r="A965" s="4"/>
    </row>
    <row r="966" ht="12.75">
      <c r="A966" s="4"/>
    </row>
    <row r="967" ht="12.75">
      <c r="A967" s="4"/>
    </row>
    <row r="968" ht="12.75">
      <c r="A968" s="4"/>
    </row>
    <row r="969" ht="12.75">
      <c r="A969" s="4"/>
    </row>
    <row r="970" ht="12.75">
      <c r="A970" s="4"/>
    </row>
    <row r="971" ht="12.75">
      <c r="A971" s="4"/>
    </row>
    <row r="972" ht="12.75">
      <c r="A972" s="4"/>
    </row>
    <row r="973" ht="12.75">
      <c r="A973" s="4"/>
    </row>
    <row r="974" ht="12.75">
      <c r="A974" s="4"/>
    </row>
    <row r="975" ht="12.75">
      <c r="A975" s="4"/>
    </row>
    <row r="976" ht="12.75">
      <c r="A976" s="4"/>
    </row>
    <row r="977" ht="12.75">
      <c r="A977" s="4"/>
    </row>
    <row r="978" ht="12.75">
      <c r="A978" s="4"/>
    </row>
    <row r="979" ht="12.75">
      <c r="A979" s="4"/>
    </row>
    <row r="980" ht="12.75">
      <c r="A980" s="4"/>
    </row>
    <row r="981" ht="12.75">
      <c r="A981" s="4"/>
    </row>
    <row r="982" ht="12.75">
      <c r="A982" s="4"/>
    </row>
    <row r="983" ht="12.75">
      <c r="A983" s="4"/>
    </row>
    <row r="984" ht="12.75">
      <c r="A984" s="4"/>
    </row>
    <row r="985" ht="12.75">
      <c r="A985" s="4"/>
    </row>
    <row r="986" ht="12.75">
      <c r="A986" s="4"/>
    </row>
    <row r="987" ht="12.75">
      <c r="A987" s="4"/>
    </row>
    <row r="988" ht="12.75">
      <c r="A988" s="4"/>
    </row>
    <row r="989" ht="12.75">
      <c r="A989" s="4"/>
    </row>
    <row r="990" ht="12.75">
      <c r="A990" s="4"/>
    </row>
    <row r="991" ht="12.75">
      <c r="A991" s="4"/>
    </row>
    <row r="992" ht="12.75">
      <c r="A992" s="4"/>
    </row>
    <row r="993" ht="12.75">
      <c r="A993" s="4"/>
    </row>
    <row r="994" ht="12.75">
      <c r="A994" s="4"/>
    </row>
    <row r="995" ht="12.75">
      <c r="A995" s="4"/>
    </row>
    <row r="996" ht="12.75">
      <c r="A996" s="4"/>
    </row>
    <row r="997" ht="12.75">
      <c r="A997" s="4"/>
    </row>
    <row r="998" ht="12.75">
      <c r="A998" s="4"/>
    </row>
    <row r="999" ht="12.75">
      <c r="A999" s="4"/>
    </row>
    <row r="1000" ht="12.75">
      <c r="A1000" s="4"/>
    </row>
    <row r="1001" ht="12.75">
      <c r="A1001" s="4"/>
    </row>
    <row r="1002" ht="12.75">
      <c r="A1002" s="4"/>
    </row>
    <row r="1003" ht="12.75">
      <c r="A1003" s="4"/>
    </row>
    <row r="1004" ht="12.75">
      <c r="A1004" s="4"/>
    </row>
    <row r="1005" ht="12.75">
      <c r="A1005" s="4"/>
    </row>
    <row r="1006" ht="12.75">
      <c r="A1006" s="4"/>
    </row>
    <row r="1007" ht="12.75">
      <c r="A1007" s="4"/>
    </row>
    <row r="1008" ht="12.75">
      <c r="A1008" s="4"/>
    </row>
    <row r="1009" ht="12.75">
      <c r="A1009" s="4"/>
    </row>
    <row r="1010" ht="12.75">
      <c r="A1010" s="4"/>
    </row>
    <row r="1011" ht="12.75">
      <c r="A1011" s="4"/>
    </row>
    <row r="1012" ht="12.75">
      <c r="A1012" s="4"/>
    </row>
    <row r="1013" ht="12.75">
      <c r="A1013" s="4"/>
    </row>
    <row r="1014" ht="12.75">
      <c r="A1014" s="4"/>
    </row>
    <row r="1015" ht="12.75">
      <c r="A1015" s="4"/>
    </row>
    <row r="1016" ht="12.75">
      <c r="A1016" s="4"/>
    </row>
    <row r="1017" ht="12.75">
      <c r="A1017" s="4"/>
    </row>
    <row r="1018" ht="12.75">
      <c r="A1018" s="4"/>
    </row>
    <row r="1019" ht="12.75">
      <c r="A1019" s="4"/>
    </row>
    <row r="1020" ht="12.75">
      <c r="A1020" s="4"/>
    </row>
    <row r="1021" ht="12.75">
      <c r="A1021" s="4"/>
    </row>
    <row r="1022" ht="12.75">
      <c r="A1022" s="4"/>
    </row>
    <row r="1023" ht="12.75">
      <c r="A1023" s="4"/>
    </row>
    <row r="1024" ht="12.75">
      <c r="A1024" s="4"/>
    </row>
    <row r="1025" ht="12.75">
      <c r="A1025" s="4"/>
    </row>
    <row r="1026" ht="12.75">
      <c r="A1026" s="4"/>
    </row>
    <row r="1027" ht="12.75">
      <c r="A1027" s="4"/>
    </row>
    <row r="1028" ht="12.75">
      <c r="A1028" s="4"/>
    </row>
    <row r="1029" ht="12.75">
      <c r="A1029" s="4"/>
    </row>
    <row r="1030" ht="12.75">
      <c r="A1030" s="4"/>
    </row>
    <row r="1031" ht="12.75">
      <c r="A1031" s="4"/>
    </row>
    <row r="1032" ht="12.75">
      <c r="A1032" s="4"/>
    </row>
    <row r="1033" ht="12.75">
      <c r="A1033" s="4"/>
    </row>
    <row r="1034" ht="12.75">
      <c r="A1034" s="4"/>
    </row>
    <row r="1035" ht="12.75">
      <c r="A1035" s="4"/>
    </row>
    <row r="1036" ht="12.75">
      <c r="A1036" s="4"/>
    </row>
    <row r="1037" ht="12.75">
      <c r="A1037" s="4"/>
    </row>
    <row r="1038" ht="12.75">
      <c r="A1038" s="4"/>
    </row>
    <row r="1039" ht="12.75">
      <c r="A1039" s="4"/>
    </row>
    <row r="1040" ht="12.75">
      <c r="A1040" s="4"/>
    </row>
    <row r="1041" ht="12.75">
      <c r="A1041" s="4"/>
    </row>
    <row r="1042" ht="12.75">
      <c r="A1042" s="4"/>
    </row>
    <row r="1043" ht="12.75">
      <c r="A1043" s="4"/>
    </row>
    <row r="1044" ht="12.75">
      <c r="A1044" s="4"/>
    </row>
    <row r="1045" ht="12.75">
      <c r="A1045" s="4"/>
    </row>
    <row r="1046" ht="12.75">
      <c r="A1046" s="4"/>
    </row>
    <row r="1047" ht="12.75">
      <c r="A1047" s="4"/>
    </row>
    <row r="1048" ht="12.75">
      <c r="A1048" s="4"/>
    </row>
    <row r="1049" ht="12.75">
      <c r="A1049" s="4"/>
    </row>
    <row r="1050" ht="12.75">
      <c r="A1050" s="4"/>
    </row>
    <row r="1051" ht="12.75">
      <c r="A1051" s="4"/>
    </row>
    <row r="1052" ht="12.75">
      <c r="A1052" s="4"/>
    </row>
    <row r="1053" ht="12.75">
      <c r="A1053" s="4"/>
    </row>
    <row r="1054" ht="12.75">
      <c r="A1054" s="4"/>
    </row>
    <row r="1055" ht="12.75">
      <c r="A1055" s="4"/>
    </row>
    <row r="1056" ht="12.75">
      <c r="A1056" s="4"/>
    </row>
    <row r="1057" ht="12.75">
      <c r="A1057" s="4"/>
    </row>
    <row r="1058" ht="12.75">
      <c r="A1058" s="4"/>
    </row>
    <row r="1059" ht="12.75">
      <c r="A1059" s="4"/>
    </row>
    <row r="1060" ht="12.75">
      <c r="A1060" s="4"/>
    </row>
    <row r="1061" ht="12.75">
      <c r="A1061" s="4"/>
    </row>
    <row r="1062" ht="12.75">
      <c r="A1062" s="4"/>
    </row>
    <row r="1063" ht="12.75">
      <c r="A1063" s="4"/>
    </row>
    <row r="1064" ht="12.75">
      <c r="A1064" s="4"/>
    </row>
  </sheetData>
  <sheetProtection/>
  <printOptions/>
  <pageMargins left="0.75" right="0.75" top="1" bottom="1" header="0.5" footer="0.5"/>
  <pageSetup horizontalDpi="300" verticalDpi="300" orientation="portrait" r:id="rId4"/>
  <drawing r:id="rId3"/>
  <legacyDrawing r:id="rId2"/>
</worksheet>
</file>

<file path=xl/worksheets/sheet14.xml><?xml version="1.0" encoding="utf-8"?>
<worksheet xmlns="http://schemas.openxmlformats.org/spreadsheetml/2006/main" xmlns:r="http://schemas.openxmlformats.org/officeDocument/2006/relationships">
  <sheetPr codeName="Sheet32"/>
  <dimension ref="A1:K283"/>
  <sheetViews>
    <sheetView showGridLines="0" zoomScalePageLayoutView="0" workbookViewId="0" topLeftCell="A1">
      <selection activeCell="H127" sqref="H127"/>
    </sheetView>
  </sheetViews>
  <sheetFormatPr defaultColWidth="9.140625" defaultRowHeight="12" customHeight="1"/>
  <cols>
    <col min="2" max="2" width="21.421875" style="0" bestFit="1" customWidth="1"/>
    <col min="3" max="3" width="5.00390625" style="4" bestFit="1" customWidth="1"/>
    <col min="4" max="4" width="12.421875" style="0" bestFit="1" customWidth="1"/>
    <col min="5" max="5" width="8.421875" style="0" customWidth="1"/>
    <col min="6" max="6" width="9.28125" style="0" bestFit="1" customWidth="1"/>
    <col min="7" max="7" width="4.57421875" style="0" bestFit="1" customWidth="1"/>
    <col min="8" max="8" width="12.421875" style="0" bestFit="1" customWidth="1"/>
    <col min="9" max="9" width="11.28125" style="0" customWidth="1"/>
  </cols>
  <sheetData>
    <row r="1" spans="1:5" ht="21" customHeight="1">
      <c r="A1" s="3" t="s">
        <v>535</v>
      </c>
      <c r="B1" s="4"/>
      <c r="D1" s="5"/>
      <c r="E1" s="4"/>
    </row>
    <row r="2" spans="1:9" ht="12" customHeight="1">
      <c r="A2" s="3"/>
      <c r="B2" s="18" t="s">
        <v>68</v>
      </c>
      <c r="D2" s="5"/>
      <c r="E2" s="4"/>
      <c r="F2" s="18" t="s">
        <v>69</v>
      </c>
      <c r="G2" s="82" t="s">
        <v>328</v>
      </c>
      <c r="H2" s="5"/>
      <c r="I2" s="4"/>
    </row>
    <row r="3" spans="1:8" ht="12" customHeight="1">
      <c r="A3" s="13">
        <v>1</v>
      </c>
      <c r="B3" s="18" t="s">
        <v>19</v>
      </c>
      <c r="C3" s="18" t="s">
        <v>75</v>
      </c>
      <c r="D3" s="16" t="s">
        <v>95</v>
      </c>
      <c r="E3" s="14"/>
      <c r="F3" s="14" t="s">
        <v>330</v>
      </c>
      <c r="G3" s="14" t="s">
        <v>75</v>
      </c>
      <c r="H3" s="16" t="s">
        <v>95</v>
      </c>
    </row>
    <row r="4" spans="1:8" ht="12" customHeight="1">
      <c r="A4" s="13"/>
      <c r="B4" s="18" t="s">
        <v>537</v>
      </c>
      <c r="C4" s="40">
        <v>0</v>
      </c>
      <c r="D4" s="21">
        <v>-25.6</v>
      </c>
      <c r="E4" s="4"/>
      <c r="F4" s="30" t="s">
        <v>536</v>
      </c>
      <c r="G4" s="40">
        <v>0</v>
      </c>
      <c r="H4" s="21">
        <v>9.8</v>
      </c>
    </row>
    <row r="5" spans="1:8" ht="12" customHeight="1">
      <c r="A5" s="13"/>
      <c r="B5" s="4"/>
      <c r="C5" s="40">
        <v>1760</v>
      </c>
      <c r="D5" s="21">
        <v>-31.2</v>
      </c>
      <c r="E5" s="4"/>
      <c r="F5" s="4" t="s">
        <v>77</v>
      </c>
      <c r="G5" s="40">
        <v>266</v>
      </c>
      <c r="H5" s="21">
        <v>1.5</v>
      </c>
    </row>
    <row r="6" spans="1:8" ht="12" customHeight="1">
      <c r="A6" s="13"/>
      <c r="B6" s="4"/>
      <c r="C6" s="40"/>
      <c r="D6" s="21"/>
      <c r="E6" s="4"/>
      <c r="F6" s="4"/>
      <c r="G6" s="40">
        <v>333</v>
      </c>
      <c r="H6" s="21">
        <v>0</v>
      </c>
    </row>
    <row r="7" spans="1:5" ht="12" customHeight="1">
      <c r="A7" s="13"/>
      <c r="B7" s="4"/>
      <c r="C7" s="40"/>
      <c r="D7" s="21"/>
      <c r="E7" s="4"/>
    </row>
    <row r="8" spans="1:5" ht="12" customHeight="1">
      <c r="A8" s="13"/>
      <c r="B8" s="4"/>
      <c r="C8" s="40"/>
      <c r="D8" s="21"/>
      <c r="E8" s="4"/>
    </row>
    <row r="9" spans="1:5" ht="12" customHeight="1">
      <c r="A9" s="13"/>
      <c r="B9" s="4"/>
      <c r="C9" s="40"/>
      <c r="D9" s="21"/>
      <c r="E9" s="4"/>
    </row>
    <row r="10" spans="1:5" ht="12" customHeight="1">
      <c r="A10" s="13"/>
      <c r="B10" s="4"/>
      <c r="C10" s="40"/>
      <c r="D10" s="21"/>
      <c r="E10" s="4"/>
    </row>
    <row r="11" spans="1:4" ht="12" customHeight="1">
      <c r="A11" s="26">
        <f>A3+1</f>
        <v>2</v>
      </c>
      <c r="B11" s="18" t="s">
        <v>35</v>
      </c>
      <c r="C11" s="18" t="s">
        <v>75</v>
      </c>
      <c r="D11" s="16" t="s">
        <v>95</v>
      </c>
    </row>
    <row r="12" spans="1:4" ht="12" customHeight="1">
      <c r="A12" s="26"/>
      <c r="B12" s="18" t="s">
        <v>538</v>
      </c>
      <c r="C12" s="40">
        <v>0</v>
      </c>
      <c r="D12" s="21">
        <v>-30.3</v>
      </c>
    </row>
    <row r="13" spans="1:4" ht="12" customHeight="1">
      <c r="A13" s="26"/>
      <c r="B13" s="4"/>
      <c r="C13" s="40">
        <v>1760</v>
      </c>
      <c r="D13" s="21">
        <v>-9.4</v>
      </c>
    </row>
    <row r="14" spans="1:4" ht="12" customHeight="1">
      <c r="A14" s="26"/>
      <c r="C14" s="19"/>
      <c r="D14" s="25"/>
    </row>
    <row r="15" spans="1:7" ht="12" customHeight="1">
      <c r="A15" s="26"/>
      <c r="C15" s="19"/>
      <c r="D15" s="25"/>
      <c r="E15" s="4"/>
      <c r="F15" s="40"/>
      <c r="G15" s="21"/>
    </row>
    <row r="16" spans="1:7" ht="12" customHeight="1">
      <c r="A16" s="26"/>
      <c r="C16" s="19"/>
      <c r="D16" s="25"/>
      <c r="E16" s="4"/>
      <c r="F16" s="40"/>
      <c r="G16" s="21"/>
    </row>
    <row r="17" spans="1:8" ht="12" customHeight="1">
      <c r="A17" s="26"/>
      <c r="C17" s="19"/>
      <c r="D17" s="25"/>
      <c r="E17" s="4"/>
      <c r="F17" s="40"/>
      <c r="G17" s="21"/>
      <c r="H17" s="21"/>
    </row>
    <row r="18" spans="1:8" ht="12" customHeight="1">
      <c r="A18" s="26"/>
      <c r="C18" s="19"/>
      <c r="D18" s="25"/>
      <c r="E18" s="4"/>
      <c r="F18" s="40"/>
      <c r="G18" s="21"/>
      <c r="H18" s="21"/>
    </row>
    <row r="19" spans="1:5" ht="12" customHeight="1">
      <c r="A19" s="13">
        <f>A11+1</f>
        <v>3</v>
      </c>
      <c r="B19" s="18" t="s">
        <v>59</v>
      </c>
      <c r="C19" s="18" t="s">
        <v>75</v>
      </c>
      <c r="D19" s="16" t="s">
        <v>95</v>
      </c>
      <c r="E19" s="4"/>
    </row>
    <row r="20" spans="1:5" ht="12" customHeight="1">
      <c r="A20" s="13"/>
      <c r="B20" s="18" t="s">
        <v>539</v>
      </c>
      <c r="C20" s="40">
        <v>0</v>
      </c>
      <c r="D20" s="21">
        <v>-34.2</v>
      </c>
      <c r="E20" s="14"/>
    </row>
    <row r="21" spans="1:5" ht="12" customHeight="1">
      <c r="A21" s="13"/>
      <c r="B21" s="4" t="s">
        <v>5</v>
      </c>
      <c r="C21" s="40">
        <v>582</v>
      </c>
      <c r="D21" s="21">
        <v>-13.8</v>
      </c>
      <c r="E21" s="4"/>
    </row>
    <row r="22" spans="1:5" ht="12" customHeight="1">
      <c r="A22" s="13"/>
      <c r="B22" s="4"/>
      <c r="C22" s="40">
        <v>1220</v>
      </c>
      <c r="D22" s="21">
        <v>-0.001</v>
      </c>
      <c r="E22" s="4"/>
    </row>
    <row r="23" spans="1:8" ht="12" customHeight="1">
      <c r="A23" s="13"/>
      <c r="B23" s="4"/>
      <c r="C23" s="40"/>
      <c r="D23" s="21"/>
      <c r="E23" s="4"/>
      <c r="F23" s="4"/>
      <c r="G23" s="40"/>
      <c r="H23" s="21"/>
    </row>
    <row r="24" spans="1:8" ht="12" customHeight="1">
      <c r="A24" s="13"/>
      <c r="B24" s="4"/>
      <c r="C24" s="40"/>
      <c r="D24" s="21"/>
      <c r="E24" s="4"/>
      <c r="F24" s="4"/>
      <c r="G24" s="40"/>
      <c r="H24" s="21"/>
    </row>
    <row r="25" spans="1:8" ht="12" customHeight="1">
      <c r="A25" s="13"/>
      <c r="B25" s="4"/>
      <c r="C25" s="40"/>
      <c r="D25" s="21"/>
      <c r="E25" s="4"/>
      <c r="F25" s="4"/>
      <c r="G25" s="40"/>
      <c r="H25" s="21"/>
    </row>
    <row r="26" spans="1:8" ht="12" customHeight="1">
      <c r="A26" s="13"/>
      <c r="B26" s="4"/>
      <c r="C26" s="40"/>
      <c r="D26" s="16"/>
      <c r="E26" s="4"/>
      <c r="F26" s="4"/>
      <c r="G26" s="40"/>
      <c r="H26" s="21"/>
    </row>
    <row r="27" spans="1:4" ht="12" customHeight="1">
      <c r="A27" s="26">
        <f>A19+1</f>
        <v>4</v>
      </c>
      <c r="B27" s="14" t="s">
        <v>5</v>
      </c>
      <c r="C27" s="14" t="s">
        <v>75</v>
      </c>
      <c r="D27" s="16" t="s">
        <v>95</v>
      </c>
    </row>
    <row r="28" spans="1:4" ht="12" customHeight="1">
      <c r="A28" s="26"/>
      <c r="B28" s="30" t="s">
        <v>540</v>
      </c>
      <c r="C28" s="40">
        <v>0</v>
      </c>
      <c r="D28" s="21">
        <v>-42.8</v>
      </c>
    </row>
    <row r="29" spans="1:4" ht="12" customHeight="1">
      <c r="A29" s="26"/>
      <c r="B29" s="4" t="s">
        <v>5</v>
      </c>
      <c r="C29" s="40">
        <v>364</v>
      </c>
      <c r="D29" s="21">
        <v>-37.6</v>
      </c>
    </row>
    <row r="30" spans="1:4" ht="12" customHeight="1">
      <c r="A30" s="26"/>
      <c r="B30" s="4"/>
      <c r="C30" s="40">
        <v>1760</v>
      </c>
      <c r="D30" s="21">
        <v>-25.6</v>
      </c>
    </row>
    <row r="31" spans="1:4" ht="12" customHeight="1">
      <c r="A31" s="26"/>
      <c r="C31" s="40"/>
      <c r="D31" s="25"/>
    </row>
    <row r="32" spans="1:7" ht="12" customHeight="1">
      <c r="A32" s="26"/>
      <c r="C32" s="40"/>
      <c r="D32" s="25"/>
      <c r="F32" s="40"/>
      <c r="G32" s="25"/>
    </row>
    <row r="33" spans="1:7" ht="12" customHeight="1">
      <c r="A33" s="26"/>
      <c r="C33" s="40"/>
      <c r="D33" s="25"/>
      <c r="F33" s="40"/>
      <c r="G33" s="25"/>
    </row>
    <row r="34" spans="1:7" ht="12" customHeight="1">
      <c r="A34" s="26"/>
      <c r="C34" s="40"/>
      <c r="D34" s="25"/>
      <c r="F34" s="40"/>
      <c r="G34" s="25"/>
    </row>
    <row r="35" spans="1:4" ht="12" customHeight="1">
      <c r="A35" s="13">
        <f>A27+1</f>
        <v>5</v>
      </c>
      <c r="B35" s="18" t="s">
        <v>21</v>
      </c>
      <c r="C35" s="18" t="s">
        <v>75</v>
      </c>
      <c r="D35" s="16" t="s">
        <v>95</v>
      </c>
    </row>
    <row r="36" spans="1:4" ht="12" customHeight="1">
      <c r="A36" s="13"/>
      <c r="B36" s="18" t="s">
        <v>541</v>
      </c>
      <c r="C36" s="40">
        <v>0</v>
      </c>
      <c r="D36" s="21">
        <v>-48.3</v>
      </c>
    </row>
    <row r="37" spans="1:4" ht="12" customHeight="1">
      <c r="A37" s="13"/>
      <c r="B37" s="4" t="s">
        <v>76</v>
      </c>
      <c r="C37" s="40">
        <v>514</v>
      </c>
      <c r="D37" s="21">
        <v>-29.5</v>
      </c>
    </row>
    <row r="38" spans="1:4" ht="12" customHeight="1">
      <c r="A38" s="13"/>
      <c r="B38" s="4" t="s">
        <v>5</v>
      </c>
      <c r="C38" s="40">
        <v>592</v>
      </c>
      <c r="D38" s="21">
        <v>-27.5</v>
      </c>
    </row>
    <row r="39" spans="1:4" ht="12" customHeight="1">
      <c r="A39" s="13"/>
      <c r="B39" s="4" t="s">
        <v>78</v>
      </c>
      <c r="C39" s="40">
        <v>630</v>
      </c>
      <c r="D39" s="21">
        <v>-27.4</v>
      </c>
    </row>
    <row r="40" spans="1:4" ht="12" customHeight="1">
      <c r="A40" s="13"/>
      <c r="B40" s="4"/>
      <c r="C40" s="40">
        <v>1760</v>
      </c>
      <c r="D40" s="21">
        <v>-1.8</v>
      </c>
    </row>
    <row r="41" spans="1:4" ht="12" customHeight="1">
      <c r="A41" s="13"/>
      <c r="B41" s="4"/>
      <c r="C41" s="40"/>
      <c r="D41" s="21"/>
    </row>
    <row r="42" spans="1:4" ht="12" customHeight="1">
      <c r="A42" s="13"/>
      <c r="B42" s="4"/>
      <c r="C42" s="40"/>
      <c r="D42" s="21"/>
    </row>
    <row r="43" spans="1:4" ht="12" customHeight="1">
      <c r="A43" s="26">
        <f>A35+1</f>
        <v>6</v>
      </c>
      <c r="B43" s="18" t="s">
        <v>16</v>
      </c>
      <c r="C43" s="18" t="s">
        <v>75</v>
      </c>
      <c r="D43" s="16" t="s">
        <v>95</v>
      </c>
    </row>
    <row r="44" spans="1:4" ht="12" customHeight="1">
      <c r="A44" s="26"/>
      <c r="B44" s="18" t="s">
        <v>542</v>
      </c>
      <c r="C44" s="40">
        <v>0</v>
      </c>
      <c r="D44" s="21">
        <v>-65</v>
      </c>
    </row>
    <row r="45" spans="1:4" ht="12" customHeight="1">
      <c r="A45" s="26"/>
      <c r="B45" s="4" t="s">
        <v>76</v>
      </c>
      <c r="C45" s="40">
        <v>964</v>
      </c>
      <c r="D45" s="21">
        <v>-38.6</v>
      </c>
    </row>
    <row r="46" spans="1:4" ht="12" customHeight="1">
      <c r="A46" s="26"/>
      <c r="B46" s="4" t="s">
        <v>5</v>
      </c>
      <c r="C46" s="40">
        <v>1207</v>
      </c>
      <c r="D46" s="21">
        <v>-35.6</v>
      </c>
    </row>
    <row r="47" spans="1:4" ht="12" customHeight="1">
      <c r="A47" s="26"/>
      <c r="B47" s="4"/>
      <c r="C47" s="40">
        <v>1760</v>
      </c>
      <c r="D47" s="21">
        <v>-40.8</v>
      </c>
    </row>
    <row r="48" spans="1:4" ht="12" customHeight="1">
      <c r="A48" s="26"/>
      <c r="B48" s="4"/>
      <c r="C48" s="40"/>
      <c r="D48" s="21"/>
    </row>
    <row r="49" spans="1:4" ht="12" customHeight="1">
      <c r="A49" s="26"/>
      <c r="B49" s="4"/>
      <c r="C49" s="40"/>
      <c r="D49" s="21"/>
    </row>
    <row r="50" spans="1:4" ht="12" customHeight="1">
      <c r="A50" s="26"/>
      <c r="B50" s="4"/>
      <c r="C50" s="40"/>
      <c r="D50" s="21"/>
    </row>
    <row r="51" spans="1:8" ht="12" customHeight="1">
      <c r="A51" s="13">
        <f>A43+1</f>
        <v>7</v>
      </c>
      <c r="B51" s="18" t="s">
        <v>36</v>
      </c>
      <c r="C51" s="18" t="s">
        <v>75</v>
      </c>
      <c r="D51" s="16" t="s">
        <v>95</v>
      </c>
      <c r="H51" s="4"/>
    </row>
    <row r="52" spans="1:8" ht="12" customHeight="1">
      <c r="A52" s="13"/>
      <c r="B52" s="18" t="s">
        <v>543</v>
      </c>
      <c r="C52" s="40">
        <v>0</v>
      </c>
      <c r="D52" s="21">
        <v>-71.2</v>
      </c>
      <c r="H52" s="14"/>
    </row>
    <row r="53" spans="1:8" ht="12" customHeight="1">
      <c r="A53" s="13"/>
      <c r="B53" s="4" t="s">
        <v>77</v>
      </c>
      <c r="C53" s="40">
        <v>601</v>
      </c>
      <c r="D53" s="21">
        <v>-52.8</v>
      </c>
      <c r="H53" s="4"/>
    </row>
    <row r="54" spans="1:8" ht="12" customHeight="1">
      <c r="A54" s="13"/>
      <c r="B54" s="4" t="s">
        <v>76</v>
      </c>
      <c r="C54" s="40">
        <v>640</v>
      </c>
      <c r="D54" s="21">
        <v>-51.5</v>
      </c>
      <c r="H54" s="4"/>
    </row>
    <row r="55" spans="1:8" ht="12" customHeight="1">
      <c r="A55" s="13"/>
      <c r="B55" s="4" t="s">
        <v>5</v>
      </c>
      <c r="C55" s="40">
        <v>1187</v>
      </c>
      <c r="D55" s="21">
        <v>-38.8</v>
      </c>
      <c r="H55" s="4"/>
    </row>
    <row r="56" spans="1:8" ht="12" customHeight="1">
      <c r="A56" s="13"/>
      <c r="B56" s="4"/>
      <c r="C56" s="40">
        <v>1760</v>
      </c>
      <c r="D56" s="21">
        <v>-40.7</v>
      </c>
      <c r="H56" s="4"/>
    </row>
    <row r="57" spans="1:8" ht="12" customHeight="1">
      <c r="A57" s="13"/>
      <c r="B57" s="4"/>
      <c r="C57" s="40"/>
      <c r="D57" s="21"/>
      <c r="H57" s="4"/>
    </row>
    <row r="58" spans="1:8" ht="12" customHeight="1">
      <c r="A58" s="13"/>
      <c r="B58" s="4"/>
      <c r="C58" s="40"/>
      <c r="D58" s="21"/>
      <c r="H58" s="4"/>
    </row>
    <row r="59" spans="1:4" ht="12" customHeight="1">
      <c r="A59" s="26">
        <f>A51+1</f>
        <v>8</v>
      </c>
      <c r="B59" s="18" t="s">
        <v>55</v>
      </c>
      <c r="C59" s="18" t="s">
        <v>75</v>
      </c>
      <c r="D59" s="16" t="s">
        <v>95</v>
      </c>
    </row>
    <row r="60" spans="1:4" ht="12" customHeight="1">
      <c r="A60" s="26"/>
      <c r="B60" s="18" t="s">
        <v>544</v>
      </c>
      <c r="C60" s="40">
        <v>0</v>
      </c>
      <c r="D60" s="21">
        <v>-80.8</v>
      </c>
    </row>
    <row r="61" spans="1:4" ht="12" customHeight="1">
      <c r="A61" s="26"/>
      <c r="B61" s="4" t="s">
        <v>76</v>
      </c>
      <c r="C61" s="40">
        <v>311</v>
      </c>
      <c r="D61" s="21">
        <v>-70.2</v>
      </c>
    </row>
    <row r="62" spans="1:4" ht="12" customHeight="1">
      <c r="A62" s="26"/>
      <c r="B62" s="4" t="s">
        <v>5</v>
      </c>
      <c r="C62" s="40">
        <v>504</v>
      </c>
      <c r="D62" s="21">
        <v>-66.6</v>
      </c>
    </row>
    <row r="63" spans="1:4" ht="12" customHeight="1">
      <c r="A63" s="26"/>
      <c r="B63" s="4"/>
      <c r="C63" s="40">
        <v>1760</v>
      </c>
      <c r="D63" s="21">
        <v>-46.6</v>
      </c>
    </row>
    <row r="64" spans="1:4" ht="12" customHeight="1">
      <c r="A64" s="26"/>
      <c r="B64" s="4"/>
      <c r="C64" s="40"/>
      <c r="D64" s="21"/>
    </row>
    <row r="65" spans="1:7" ht="12" customHeight="1">
      <c r="A65" s="26"/>
      <c r="B65" s="4"/>
      <c r="C65" s="40"/>
      <c r="D65" s="21"/>
      <c r="E65" s="4"/>
      <c r="F65" s="40"/>
      <c r="G65" s="21"/>
    </row>
    <row r="66" spans="1:10" ht="12" customHeight="1">
      <c r="A66" s="26"/>
      <c r="C66" s="19"/>
      <c r="D66" s="25"/>
      <c r="E66" s="4"/>
      <c r="F66" s="40"/>
      <c r="G66" s="21"/>
      <c r="I66" s="40"/>
      <c r="J66" s="25"/>
    </row>
    <row r="67" spans="1:8" ht="12" customHeight="1">
      <c r="A67" s="13">
        <f>A59+1</f>
        <v>9</v>
      </c>
      <c r="B67" s="18" t="s">
        <v>2</v>
      </c>
      <c r="C67" s="18" t="s">
        <v>75</v>
      </c>
      <c r="D67" s="16" t="s">
        <v>95</v>
      </c>
      <c r="H67" s="4"/>
    </row>
    <row r="68" spans="1:8" ht="12" customHeight="1">
      <c r="A68" s="13"/>
      <c r="B68" s="18" t="s">
        <v>545</v>
      </c>
      <c r="C68" s="40">
        <v>0</v>
      </c>
      <c r="D68" s="21">
        <v>-90.8</v>
      </c>
      <c r="H68" s="21"/>
    </row>
    <row r="69" spans="1:8" ht="12" customHeight="1">
      <c r="A69" s="13"/>
      <c r="B69" s="4" t="s">
        <v>76</v>
      </c>
      <c r="C69" s="40">
        <v>370</v>
      </c>
      <c r="D69" s="21">
        <v>-76</v>
      </c>
      <c r="H69" s="21"/>
    </row>
    <row r="70" spans="1:8" ht="12" customHeight="1">
      <c r="A70" s="13"/>
      <c r="B70" s="4" t="s">
        <v>5</v>
      </c>
      <c r="C70" s="40">
        <v>528</v>
      </c>
      <c r="D70" s="21">
        <v>-71.2</v>
      </c>
      <c r="H70" s="21"/>
    </row>
    <row r="71" spans="1:8" ht="12" customHeight="1">
      <c r="A71" s="13"/>
      <c r="B71" s="4" t="s">
        <v>77</v>
      </c>
      <c r="C71" s="40">
        <v>932</v>
      </c>
      <c r="D71" s="21">
        <v>-64</v>
      </c>
      <c r="H71" s="21"/>
    </row>
    <row r="72" spans="1:8" ht="12" customHeight="1">
      <c r="A72" s="13"/>
      <c r="B72" s="4"/>
      <c r="C72" s="40">
        <v>1760</v>
      </c>
      <c r="D72" s="21">
        <v>-57.4</v>
      </c>
      <c r="H72" s="21"/>
    </row>
    <row r="73" spans="1:8" ht="12" customHeight="1">
      <c r="A73" s="13"/>
      <c r="C73" s="19"/>
      <c r="D73" s="25"/>
      <c r="E73" s="4"/>
      <c r="F73" s="40"/>
      <c r="G73" s="21"/>
      <c r="H73" s="21"/>
    </row>
    <row r="74" spans="1:8" ht="12" customHeight="1">
      <c r="A74" s="13"/>
      <c r="C74" s="19"/>
      <c r="D74" s="25"/>
      <c r="E74" s="4"/>
      <c r="F74" s="40"/>
      <c r="G74" s="21"/>
      <c r="H74" s="21"/>
    </row>
    <row r="75" spans="1:8" ht="12" customHeight="1">
      <c r="A75" s="26">
        <f>A67+1</f>
        <v>10</v>
      </c>
      <c r="B75" s="18" t="s">
        <v>7</v>
      </c>
      <c r="C75" s="18" t="s">
        <v>75</v>
      </c>
      <c r="D75" s="16" t="s">
        <v>95</v>
      </c>
      <c r="E75" s="4"/>
      <c r="F75" s="14"/>
      <c r="G75" s="14"/>
      <c r="H75" s="16"/>
    </row>
    <row r="76" spans="1:8" ht="12" customHeight="1">
      <c r="A76" s="26"/>
      <c r="B76" s="18" t="s">
        <v>546</v>
      </c>
      <c r="C76" s="40">
        <v>0</v>
      </c>
      <c r="D76" s="21">
        <v>-94</v>
      </c>
      <c r="E76" s="14"/>
      <c r="F76" s="18"/>
      <c r="G76" s="4"/>
      <c r="H76" s="21"/>
    </row>
    <row r="77" spans="1:8" ht="12" customHeight="1">
      <c r="A77" s="26"/>
      <c r="B77" s="4" t="s">
        <v>76</v>
      </c>
      <c r="C77" s="40">
        <v>761</v>
      </c>
      <c r="D77" s="21">
        <v>-69.6</v>
      </c>
      <c r="E77" s="4"/>
      <c r="F77" s="4"/>
      <c r="G77" s="4"/>
      <c r="H77" s="21"/>
    </row>
    <row r="78" spans="1:8" ht="12" customHeight="1">
      <c r="A78" s="26"/>
      <c r="B78" s="4" t="s">
        <v>5</v>
      </c>
      <c r="C78" s="40">
        <v>794</v>
      </c>
      <c r="D78" s="21">
        <v>-69</v>
      </c>
      <c r="E78" s="4"/>
      <c r="F78" s="4"/>
      <c r="G78" s="4"/>
      <c r="H78" s="21"/>
    </row>
    <row r="79" spans="1:8" ht="12" customHeight="1">
      <c r="A79" s="26"/>
      <c r="B79" s="4" t="s">
        <v>77</v>
      </c>
      <c r="C79" s="40">
        <v>1556</v>
      </c>
      <c r="D79" s="21">
        <v>-72.5</v>
      </c>
      <c r="E79" s="4"/>
      <c r="F79" s="4"/>
      <c r="G79" s="4"/>
      <c r="H79" s="21"/>
    </row>
    <row r="80" spans="1:8" ht="12" customHeight="1">
      <c r="A80" s="26"/>
      <c r="B80" s="4"/>
      <c r="C80" s="40">
        <v>1760</v>
      </c>
      <c r="D80" s="21">
        <v>-73.6</v>
      </c>
      <c r="E80" s="4"/>
      <c r="F80" s="4"/>
      <c r="G80" s="4"/>
      <c r="H80" s="21"/>
    </row>
    <row r="81" spans="1:8" ht="12" customHeight="1">
      <c r="A81" s="26"/>
      <c r="C81" s="19"/>
      <c r="D81" s="25"/>
      <c r="E81" s="4"/>
      <c r="F81" s="4"/>
      <c r="G81" s="4"/>
      <c r="H81" s="21"/>
    </row>
    <row r="82" spans="1:8" ht="12" customHeight="1">
      <c r="A82" s="26"/>
      <c r="B82" s="4"/>
      <c r="C82" s="40"/>
      <c r="D82" s="21"/>
      <c r="E82" s="4"/>
      <c r="F82" s="4"/>
      <c r="G82" s="4"/>
      <c r="H82" s="21"/>
    </row>
    <row r="83" spans="1:8" ht="12" customHeight="1">
      <c r="A83" s="13">
        <f>A75+1</f>
        <v>11</v>
      </c>
      <c r="B83" s="14" t="s">
        <v>61</v>
      </c>
      <c r="C83" s="14" t="s">
        <v>75</v>
      </c>
      <c r="D83" s="16" t="s">
        <v>95</v>
      </c>
      <c r="E83" s="4"/>
      <c r="F83" s="14"/>
      <c r="G83" s="14"/>
      <c r="H83" s="16"/>
    </row>
    <row r="84" spans="1:8" ht="12" customHeight="1">
      <c r="A84" s="13"/>
      <c r="B84" s="30" t="s">
        <v>547</v>
      </c>
      <c r="C84" s="40">
        <v>0</v>
      </c>
      <c r="D84" s="21">
        <v>-98.5</v>
      </c>
      <c r="E84" s="14"/>
      <c r="F84" s="18"/>
      <c r="G84" s="4"/>
      <c r="H84" s="21"/>
    </row>
    <row r="85" spans="1:8" ht="12" customHeight="1">
      <c r="A85" s="13"/>
      <c r="B85" s="4" t="s">
        <v>5</v>
      </c>
      <c r="C85" s="40">
        <v>630</v>
      </c>
      <c r="D85" s="21">
        <v>-76.4</v>
      </c>
      <c r="E85" s="4"/>
      <c r="F85" s="4"/>
      <c r="G85" s="4"/>
      <c r="H85" s="21"/>
    </row>
    <row r="86" spans="1:8" ht="12" customHeight="1">
      <c r="A86" s="13"/>
      <c r="B86" s="4"/>
      <c r="C86" s="40">
        <v>1760</v>
      </c>
      <c r="D86" s="21">
        <v>-59.6</v>
      </c>
      <c r="E86" s="4"/>
      <c r="F86" s="4"/>
      <c r="G86" s="4"/>
      <c r="H86" s="21"/>
    </row>
    <row r="87" spans="1:8" ht="12" customHeight="1">
      <c r="A87" s="13"/>
      <c r="C87" s="19"/>
      <c r="D87" s="25"/>
      <c r="E87" s="4"/>
      <c r="F87" s="4"/>
      <c r="G87" s="4"/>
      <c r="H87" s="21"/>
    </row>
    <row r="88" spans="1:8" ht="12" customHeight="1">
      <c r="A88" s="13"/>
      <c r="C88" s="19"/>
      <c r="D88" s="25"/>
      <c r="E88" s="4"/>
      <c r="F88" s="4"/>
      <c r="G88" s="4"/>
      <c r="H88" s="21"/>
    </row>
    <row r="89" spans="1:8" ht="12" customHeight="1">
      <c r="A89" s="13"/>
      <c r="B89" s="4"/>
      <c r="C89" s="40"/>
      <c r="D89" s="21"/>
      <c r="E89" s="4"/>
      <c r="F89" s="4"/>
      <c r="G89" s="4"/>
      <c r="H89" s="21"/>
    </row>
    <row r="90" spans="1:8" ht="12" customHeight="1">
      <c r="A90" s="13"/>
      <c r="B90" s="4"/>
      <c r="C90" s="40"/>
      <c r="D90" s="21"/>
      <c r="E90" s="4"/>
      <c r="F90" s="4"/>
      <c r="G90" s="4"/>
      <c r="H90" s="4"/>
    </row>
    <row r="91" spans="1:8" ht="12" customHeight="1">
      <c r="A91" s="26">
        <f>A83+1</f>
        <v>12</v>
      </c>
      <c r="B91" s="18" t="s">
        <v>27</v>
      </c>
      <c r="C91" s="18" t="s">
        <v>75</v>
      </c>
      <c r="D91" s="16" t="s">
        <v>95</v>
      </c>
      <c r="E91" s="4"/>
      <c r="F91" s="4"/>
      <c r="G91" s="4"/>
      <c r="H91" s="4"/>
    </row>
    <row r="92" spans="1:8" ht="12" customHeight="1">
      <c r="A92" s="26"/>
      <c r="B92" s="18" t="s">
        <v>548</v>
      </c>
      <c r="C92" s="40">
        <v>0</v>
      </c>
      <c r="D92" s="21">
        <v>-129.1</v>
      </c>
      <c r="E92" s="4"/>
      <c r="F92" s="4"/>
      <c r="G92" s="4"/>
      <c r="H92" s="4"/>
    </row>
    <row r="93" spans="1:8" ht="12" customHeight="1">
      <c r="A93" s="26"/>
      <c r="B93" s="4" t="s">
        <v>77</v>
      </c>
      <c r="C93" s="40">
        <v>923</v>
      </c>
      <c r="D93" s="21">
        <v>-97.9</v>
      </c>
      <c r="E93" s="4"/>
      <c r="F93" s="4"/>
      <c r="G93" s="4"/>
      <c r="H93" s="4"/>
    </row>
    <row r="94" spans="1:8" ht="12" customHeight="1">
      <c r="A94" s="26"/>
      <c r="B94" s="4" t="s">
        <v>76</v>
      </c>
      <c r="C94" s="40">
        <v>984</v>
      </c>
      <c r="D94" s="21">
        <v>-95.6</v>
      </c>
      <c r="E94" s="4"/>
      <c r="F94" s="4"/>
      <c r="G94" s="4"/>
      <c r="H94" s="4"/>
    </row>
    <row r="95" spans="1:8" ht="12" customHeight="1">
      <c r="A95" s="26"/>
      <c r="B95" s="4" t="s">
        <v>78</v>
      </c>
      <c r="C95" s="40">
        <v>1363</v>
      </c>
      <c r="D95" s="21">
        <v>-85.8</v>
      </c>
      <c r="E95" s="4"/>
      <c r="F95" s="4"/>
      <c r="G95" s="4"/>
      <c r="H95" s="4"/>
    </row>
    <row r="96" spans="1:4" ht="12" customHeight="1">
      <c r="A96" s="26"/>
      <c r="B96" s="4" t="s">
        <v>5</v>
      </c>
      <c r="C96" s="40">
        <v>1557</v>
      </c>
      <c r="D96" s="21">
        <v>-77</v>
      </c>
    </row>
    <row r="97" spans="1:4" ht="12" customHeight="1">
      <c r="A97" s="26"/>
      <c r="B97" s="4"/>
      <c r="C97" s="40">
        <v>1760</v>
      </c>
      <c r="D97" s="21">
        <v>-71.6</v>
      </c>
    </row>
    <row r="98" spans="1:4" ht="12" customHeight="1">
      <c r="A98" s="26"/>
      <c r="B98" s="4"/>
      <c r="C98" s="40"/>
      <c r="D98" s="21"/>
    </row>
    <row r="99" spans="1:4" ht="12" customHeight="1">
      <c r="A99" s="13">
        <f>A91+1</f>
        <v>13</v>
      </c>
      <c r="B99" s="18" t="s">
        <v>26</v>
      </c>
      <c r="C99" s="18" t="s">
        <v>75</v>
      </c>
      <c r="D99" s="16" t="s">
        <v>95</v>
      </c>
    </row>
    <row r="100" spans="1:4" ht="12" customHeight="1">
      <c r="A100" s="13"/>
      <c r="B100" s="18" t="s">
        <v>549</v>
      </c>
      <c r="C100" s="40">
        <v>0</v>
      </c>
      <c r="D100" s="21">
        <v>-174.8</v>
      </c>
    </row>
    <row r="101" spans="1:4" ht="12" customHeight="1">
      <c r="A101" s="13"/>
      <c r="B101" s="4" t="s">
        <v>77</v>
      </c>
      <c r="C101" s="40">
        <v>454</v>
      </c>
      <c r="D101" s="21">
        <v>-158.4</v>
      </c>
    </row>
    <row r="102" spans="1:4" ht="12" customHeight="1">
      <c r="A102" s="13"/>
      <c r="B102" s="4" t="s">
        <v>76</v>
      </c>
      <c r="C102" s="40">
        <v>823</v>
      </c>
      <c r="D102" s="21">
        <v>-144.3</v>
      </c>
    </row>
    <row r="103" spans="1:4" ht="12" customHeight="1">
      <c r="A103" s="13"/>
      <c r="B103" s="4" t="s">
        <v>78</v>
      </c>
      <c r="C103" s="40">
        <v>1597</v>
      </c>
      <c r="D103" s="21">
        <v>-126.2</v>
      </c>
    </row>
    <row r="104" spans="1:4" ht="12" customHeight="1">
      <c r="A104" s="13"/>
      <c r="B104" s="4"/>
      <c r="C104" s="40">
        <v>1611</v>
      </c>
      <c r="D104" s="21">
        <v>-125.3</v>
      </c>
    </row>
    <row r="105" spans="1:4" ht="12" customHeight="1">
      <c r="A105" s="13"/>
      <c r="B105" s="4"/>
      <c r="C105" s="40"/>
      <c r="D105" s="21"/>
    </row>
    <row r="106" spans="1:4" ht="12" customHeight="1">
      <c r="A106" s="13"/>
      <c r="B106" s="4"/>
      <c r="C106" s="40"/>
      <c r="D106" s="21"/>
    </row>
    <row r="107" spans="1:4" ht="12" customHeight="1">
      <c r="A107" s="26">
        <f>A99+1</f>
        <v>14</v>
      </c>
      <c r="B107" s="18" t="s">
        <v>31</v>
      </c>
      <c r="C107" s="18" t="s">
        <v>75</v>
      </c>
      <c r="D107" s="16" t="s">
        <v>95</v>
      </c>
    </row>
    <row r="108" spans="1:4" ht="12" customHeight="1">
      <c r="A108" s="26"/>
      <c r="B108" s="18" t="s">
        <v>550</v>
      </c>
      <c r="C108" s="40">
        <v>0</v>
      </c>
      <c r="D108" s="21">
        <v>-177.1</v>
      </c>
    </row>
    <row r="109" spans="1:4" ht="12" customHeight="1">
      <c r="A109" s="26"/>
      <c r="B109" s="4" t="s">
        <v>77</v>
      </c>
      <c r="C109" s="40">
        <v>371</v>
      </c>
      <c r="D109" s="21">
        <v>-164.6</v>
      </c>
    </row>
    <row r="110" spans="1:4" ht="12" customHeight="1">
      <c r="A110" s="26"/>
      <c r="B110" s="4" t="s">
        <v>76</v>
      </c>
      <c r="C110" s="40">
        <v>1020</v>
      </c>
      <c r="D110" s="21">
        <v>-136.2</v>
      </c>
    </row>
    <row r="111" spans="1:4" ht="12" customHeight="1">
      <c r="A111" s="26"/>
      <c r="B111" s="4" t="s">
        <v>78</v>
      </c>
      <c r="C111" s="40">
        <v>1156</v>
      </c>
      <c r="D111" s="21">
        <v>-133.5</v>
      </c>
    </row>
    <row r="112" spans="1:4" ht="12" customHeight="1">
      <c r="A112" s="26"/>
      <c r="B112" s="4" t="s">
        <v>5</v>
      </c>
      <c r="C112" s="40">
        <v>1720</v>
      </c>
      <c r="D112" s="21">
        <v>-98.1</v>
      </c>
    </row>
    <row r="113" spans="1:4" ht="12" customHeight="1">
      <c r="A113" s="26"/>
      <c r="B113" s="4"/>
      <c r="C113" s="40"/>
      <c r="D113" s="21"/>
    </row>
    <row r="114" spans="1:4" ht="12" customHeight="1">
      <c r="A114" s="26"/>
      <c r="B114" s="4"/>
      <c r="C114" s="40"/>
      <c r="D114" s="21"/>
    </row>
    <row r="115" spans="1:4" ht="12" customHeight="1">
      <c r="A115" s="13">
        <f>A107+1</f>
        <v>15</v>
      </c>
      <c r="B115" s="18" t="s">
        <v>24</v>
      </c>
      <c r="C115" s="18" t="s">
        <v>75</v>
      </c>
      <c r="D115" s="16" t="s">
        <v>95</v>
      </c>
    </row>
    <row r="116" spans="1:4" ht="12" customHeight="1">
      <c r="A116" s="13"/>
      <c r="B116" s="18" t="s">
        <v>551</v>
      </c>
      <c r="C116" s="40">
        <v>0</v>
      </c>
      <c r="D116" s="21">
        <v>-196.4</v>
      </c>
    </row>
    <row r="117" spans="1:4" ht="12" customHeight="1">
      <c r="A117" s="13"/>
      <c r="B117" s="4" t="s">
        <v>77</v>
      </c>
      <c r="C117" s="40">
        <v>336</v>
      </c>
      <c r="D117" s="21">
        <v>-180.2</v>
      </c>
    </row>
    <row r="118" spans="1:4" ht="12" customHeight="1">
      <c r="A118" s="13"/>
      <c r="B118" s="4" t="s">
        <v>76</v>
      </c>
      <c r="C118" s="40">
        <v>1007</v>
      </c>
      <c r="D118" s="21">
        <v>-150.6</v>
      </c>
    </row>
    <row r="119" spans="1:4" ht="12" customHeight="1">
      <c r="A119" s="13"/>
      <c r="B119" s="4" t="s">
        <v>78</v>
      </c>
      <c r="C119" s="40">
        <v>1031</v>
      </c>
      <c r="D119" s="21">
        <v>-150</v>
      </c>
    </row>
    <row r="120" spans="1:4" ht="12" customHeight="1">
      <c r="A120" s="13"/>
      <c r="B120" s="4" t="s">
        <v>5</v>
      </c>
      <c r="C120" s="40">
        <v>1657</v>
      </c>
      <c r="D120" s="21">
        <v>-111.1</v>
      </c>
    </row>
    <row r="121" spans="1:4" ht="12" customHeight="1">
      <c r="A121" s="13"/>
      <c r="B121" s="4"/>
      <c r="C121" s="40"/>
      <c r="D121" s="21"/>
    </row>
    <row r="122" spans="1:4" ht="12" customHeight="1">
      <c r="A122" s="13"/>
      <c r="C122" s="40"/>
      <c r="D122" s="25"/>
    </row>
    <row r="123" spans="1:5" ht="12" customHeight="1">
      <c r="A123" s="26">
        <f>A115+1</f>
        <v>16</v>
      </c>
      <c r="B123" s="14"/>
      <c r="C123" s="14"/>
      <c r="D123" s="16"/>
      <c r="E123" s="14"/>
    </row>
    <row r="124" spans="1:5" ht="12" customHeight="1">
      <c r="A124" s="26"/>
      <c r="B124" s="30"/>
      <c r="C124" s="40"/>
      <c r="D124" s="21"/>
      <c r="E124" s="4"/>
    </row>
    <row r="125" spans="1:5" ht="12" customHeight="1">
      <c r="A125" s="26"/>
      <c r="B125" s="4"/>
      <c r="C125" s="40"/>
      <c r="D125" s="21"/>
      <c r="E125" s="4"/>
    </row>
    <row r="126" spans="1:5" ht="12" customHeight="1">
      <c r="A126" s="26"/>
      <c r="C126" s="40"/>
      <c r="D126" s="21"/>
      <c r="E126" s="4"/>
    </row>
    <row r="127" spans="1:5" ht="12" customHeight="1">
      <c r="A127" s="26"/>
      <c r="C127" s="40"/>
      <c r="D127" s="25"/>
      <c r="E127" s="4"/>
    </row>
    <row r="128" spans="1:5" ht="12" customHeight="1">
      <c r="A128" s="26"/>
      <c r="C128" s="40"/>
      <c r="D128" s="25"/>
      <c r="E128" s="4"/>
    </row>
    <row r="129" spans="1:5" ht="12" customHeight="1">
      <c r="A129" s="26"/>
      <c r="C129" s="40"/>
      <c r="D129" s="25"/>
      <c r="E129" s="4"/>
    </row>
    <row r="130" spans="1:5" ht="12" customHeight="1">
      <c r="A130" s="26"/>
      <c r="C130" s="40"/>
      <c r="D130" s="25"/>
      <c r="E130" s="4"/>
    </row>
    <row r="131" ht="12" customHeight="1">
      <c r="A131" s="13">
        <f>A123+1</f>
        <v>17</v>
      </c>
    </row>
    <row r="132" ht="12" customHeight="1">
      <c r="A132" s="13"/>
    </row>
    <row r="133" ht="12" customHeight="1">
      <c r="A133" s="13"/>
    </row>
    <row r="134" ht="12" customHeight="1">
      <c r="A134" s="13"/>
    </row>
    <row r="135" ht="12" customHeight="1">
      <c r="A135" s="13"/>
    </row>
    <row r="136" spans="1:7" ht="12" customHeight="1">
      <c r="A136" s="13"/>
      <c r="E136" s="24"/>
      <c r="F136" s="40"/>
      <c r="G136" s="21"/>
    </row>
    <row r="137" spans="1:7" ht="12" customHeight="1">
      <c r="A137" s="13"/>
      <c r="E137" s="4"/>
      <c r="F137" s="40"/>
      <c r="G137" s="21"/>
    </row>
    <row r="138" spans="1:7" ht="12" customHeight="1">
      <c r="A138" s="13"/>
      <c r="E138" s="4"/>
      <c r="F138" s="40"/>
      <c r="G138" s="21"/>
    </row>
    <row r="139" ht="12" customHeight="1">
      <c r="A139" s="26">
        <f>A131+1</f>
        <v>18</v>
      </c>
    </row>
    <row r="140" ht="12" customHeight="1">
      <c r="A140" s="26"/>
    </row>
    <row r="141" ht="12" customHeight="1">
      <c r="A141" s="26"/>
    </row>
    <row r="142" ht="12" customHeight="1">
      <c r="A142" s="26"/>
    </row>
    <row r="143" ht="12" customHeight="1">
      <c r="A143" s="26"/>
    </row>
    <row r="144" ht="12" customHeight="1">
      <c r="A144" s="26"/>
    </row>
    <row r="145" ht="12" customHeight="1">
      <c r="A145" s="26"/>
    </row>
    <row r="146" ht="12" customHeight="1">
      <c r="A146" s="26"/>
    </row>
    <row r="147" ht="12" customHeight="1">
      <c r="A147" s="13">
        <f>A139+1</f>
        <v>19</v>
      </c>
    </row>
    <row r="148" ht="12" customHeight="1">
      <c r="A148" s="13"/>
    </row>
    <row r="149" ht="12" customHeight="1">
      <c r="A149" s="13"/>
    </row>
    <row r="150" ht="12" customHeight="1">
      <c r="A150" s="13"/>
    </row>
    <row r="151" spans="1:7" ht="12" customHeight="1">
      <c r="A151" s="13"/>
      <c r="F151" s="40"/>
      <c r="G151" s="25"/>
    </row>
    <row r="152" spans="1:7" ht="12" customHeight="1">
      <c r="A152" s="13"/>
      <c r="F152" s="40"/>
      <c r="G152" s="25"/>
    </row>
    <row r="153" spans="1:7" ht="12" customHeight="1">
      <c r="A153" s="13"/>
      <c r="F153" s="40"/>
      <c r="G153" s="25"/>
    </row>
    <row r="154" spans="1:5" ht="12" customHeight="1">
      <c r="A154" s="13"/>
      <c r="B154" s="135"/>
      <c r="C154" s="46"/>
      <c r="D154" s="135"/>
      <c r="E154" s="4"/>
    </row>
    <row r="155" spans="1:4" ht="12" customHeight="1">
      <c r="A155" s="26">
        <v>1</v>
      </c>
      <c r="B155" s="14" t="s">
        <v>2</v>
      </c>
      <c r="C155" s="14" t="s">
        <v>75</v>
      </c>
      <c r="D155" s="16" t="s">
        <v>95</v>
      </c>
    </row>
    <row r="156" spans="1:4" ht="12" customHeight="1">
      <c r="A156" s="26"/>
      <c r="B156" s="30" t="s">
        <v>552</v>
      </c>
      <c r="C156" s="40">
        <v>0</v>
      </c>
      <c r="D156" s="21">
        <v>-90.8</v>
      </c>
    </row>
    <row r="157" spans="1:4" ht="12" customHeight="1">
      <c r="A157" s="26"/>
      <c r="B157" s="4" t="s">
        <v>76</v>
      </c>
      <c r="C157" s="40">
        <v>370</v>
      </c>
      <c r="D157" s="21">
        <v>-76</v>
      </c>
    </row>
    <row r="158" spans="1:4" ht="12" customHeight="1">
      <c r="A158" s="26"/>
      <c r="B158" s="4" t="s">
        <v>5</v>
      </c>
      <c r="C158" s="40">
        <v>528</v>
      </c>
      <c r="D158" s="21">
        <v>-71.2</v>
      </c>
    </row>
    <row r="159" spans="1:7" ht="12" customHeight="1">
      <c r="A159" s="26"/>
      <c r="B159" s="4" t="s">
        <v>77</v>
      </c>
      <c r="C159" s="40">
        <v>932</v>
      </c>
      <c r="D159" s="21">
        <v>-64</v>
      </c>
      <c r="E159" s="4"/>
      <c r="F159" s="4"/>
      <c r="G159" s="4"/>
    </row>
    <row r="160" spans="1:7" ht="12" customHeight="1">
      <c r="A160" s="26"/>
      <c r="B160" s="4"/>
      <c r="C160" s="40">
        <v>1760</v>
      </c>
      <c r="D160" s="21">
        <v>-57.4</v>
      </c>
      <c r="E160" s="4"/>
      <c r="F160" s="4"/>
      <c r="G160" s="4"/>
    </row>
    <row r="161" spans="1:7" ht="12" customHeight="1">
      <c r="A161" s="26"/>
      <c r="B161" s="4"/>
      <c r="C161" s="40"/>
      <c r="D161" s="21"/>
      <c r="E161" s="4"/>
      <c r="F161" s="4"/>
      <c r="G161" s="4"/>
    </row>
    <row r="162" spans="1:7" ht="12" customHeight="1">
      <c r="A162" s="26"/>
      <c r="B162" s="4"/>
      <c r="C162" s="40"/>
      <c r="D162" s="21"/>
      <c r="E162" s="4"/>
      <c r="F162" s="4"/>
      <c r="G162" s="4"/>
    </row>
    <row r="163" spans="1:4" ht="12" customHeight="1">
      <c r="A163" s="13">
        <f>A155+1</f>
        <v>2</v>
      </c>
      <c r="B163" s="14" t="s">
        <v>5</v>
      </c>
      <c r="C163" s="14" t="s">
        <v>75</v>
      </c>
      <c r="D163" s="16" t="s">
        <v>95</v>
      </c>
    </row>
    <row r="164" spans="1:4" ht="12" customHeight="1">
      <c r="A164" s="13"/>
      <c r="B164" s="30" t="s">
        <v>540</v>
      </c>
      <c r="C164" s="40">
        <v>0</v>
      </c>
      <c r="D164" s="21">
        <v>-42.8</v>
      </c>
    </row>
    <row r="165" spans="1:4" ht="12" customHeight="1">
      <c r="A165" s="13"/>
      <c r="B165" s="4" t="s">
        <v>5</v>
      </c>
      <c r="C165" s="40">
        <v>364</v>
      </c>
      <c r="D165" s="21">
        <v>-37.6</v>
      </c>
    </row>
    <row r="166" spans="1:11" ht="12" customHeight="1">
      <c r="A166" s="13"/>
      <c r="B166" s="4"/>
      <c r="C166" s="40">
        <v>1760</v>
      </c>
      <c r="D166" s="21">
        <v>-25.6</v>
      </c>
      <c r="I166" s="4"/>
      <c r="J166" s="4"/>
      <c r="K166" s="4"/>
    </row>
    <row r="167" spans="1:11" ht="12" customHeight="1">
      <c r="A167" s="13"/>
      <c r="I167" s="4"/>
      <c r="J167" s="4"/>
      <c r="K167" s="4"/>
    </row>
    <row r="168" spans="1:11" ht="12" customHeight="1">
      <c r="A168" s="13"/>
      <c r="I168" s="4"/>
      <c r="J168" s="4"/>
      <c r="K168" s="4"/>
    </row>
    <row r="169" spans="1:11" ht="12" customHeight="1">
      <c r="A169" s="13"/>
      <c r="I169" s="4"/>
      <c r="J169" s="4"/>
      <c r="K169" s="4"/>
    </row>
    <row r="170" spans="1:11" ht="12" customHeight="1">
      <c r="A170" s="13"/>
      <c r="I170" s="4"/>
      <c r="J170" s="4"/>
      <c r="K170" s="4"/>
    </row>
    <row r="171" spans="1:4" ht="12" customHeight="1">
      <c r="A171" s="26">
        <f>A163+1</f>
        <v>3</v>
      </c>
      <c r="B171" s="14" t="s">
        <v>7</v>
      </c>
      <c r="C171" s="14" t="s">
        <v>75</v>
      </c>
      <c r="D171" s="16" t="s">
        <v>95</v>
      </c>
    </row>
    <row r="172" spans="1:4" ht="12" customHeight="1">
      <c r="A172" s="26"/>
      <c r="B172" s="30" t="s">
        <v>553</v>
      </c>
      <c r="C172" s="40">
        <v>0</v>
      </c>
      <c r="D172" s="21">
        <v>-94</v>
      </c>
    </row>
    <row r="173" spans="1:4" ht="12" customHeight="1">
      <c r="A173" s="26"/>
      <c r="B173" s="4" t="s">
        <v>76</v>
      </c>
      <c r="C173" s="40">
        <v>761</v>
      </c>
      <c r="D173" s="21">
        <v>-69.6</v>
      </c>
    </row>
    <row r="174" spans="1:4" ht="12" customHeight="1">
      <c r="A174" s="26"/>
      <c r="B174" s="4" t="s">
        <v>5</v>
      </c>
      <c r="C174" s="40">
        <v>794</v>
      </c>
      <c r="D174" s="21">
        <v>-69</v>
      </c>
    </row>
    <row r="175" spans="1:4" ht="12" customHeight="1">
      <c r="A175" s="26"/>
      <c r="B175" s="4" t="s">
        <v>77</v>
      </c>
      <c r="C175" s="40">
        <v>1556</v>
      </c>
      <c r="D175" s="21">
        <v>-72.5</v>
      </c>
    </row>
    <row r="176" spans="1:4" ht="12" customHeight="1">
      <c r="A176" s="26"/>
      <c r="B176" s="4"/>
      <c r="C176" s="40">
        <v>1760</v>
      </c>
      <c r="D176" s="21">
        <v>-73.6</v>
      </c>
    </row>
    <row r="177" spans="1:4" ht="12" customHeight="1">
      <c r="A177" s="26"/>
      <c r="B177" s="4"/>
      <c r="C177" s="40"/>
      <c r="D177" s="21"/>
    </row>
    <row r="178" spans="1:4" ht="12" customHeight="1">
      <c r="A178" s="26"/>
      <c r="B178" s="4"/>
      <c r="C178" s="40"/>
      <c r="D178" s="21"/>
    </row>
    <row r="179" spans="1:4" ht="12" customHeight="1">
      <c r="A179" s="13">
        <f>A171+1</f>
        <v>4</v>
      </c>
      <c r="B179" s="14" t="s">
        <v>330</v>
      </c>
      <c r="C179" s="14" t="s">
        <v>75</v>
      </c>
      <c r="D179" s="16" t="s">
        <v>95</v>
      </c>
    </row>
    <row r="180" spans="1:4" ht="12" customHeight="1">
      <c r="A180" s="13"/>
      <c r="B180" s="30" t="s">
        <v>536</v>
      </c>
      <c r="C180" s="40">
        <v>0</v>
      </c>
      <c r="D180" s="21">
        <v>9.8</v>
      </c>
    </row>
    <row r="181" spans="1:4" ht="12" customHeight="1">
      <c r="A181" s="13"/>
      <c r="B181" s="4" t="s">
        <v>77</v>
      </c>
      <c r="C181" s="40">
        <v>266</v>
      </c>
      <c r="D181" s="21">
        <v>1.5</v>
      </c>
    </row>
    <row r="182" spans="1:4" ht="12" customHeight="1">
      <c r="A182" s="13"/>
      <c r="B182" s="4"/>
      <c r="C182" s="40">
        <v>333</v>
      </c>
      <c r="D182" s="21">
        <v>0</v>
      </c>
    </row>
    <row r="183" spans="1:4" ht="12" customHeight="1">
      <c r="A183" s="13"/>
      <c r="C183" s="40"/>
      <c r="D183" s="25"/>
    </row>
    <row r="184" ht="12" customHeight="1">
      <c r="A184" s="13"/>
    </row>
    <row r="185" ht="12" customHeight="1">
      <c r="A185" s="13"/>
    </row>
    <row r="186" ht="12" customHeight="1">
      <c r="A186" s="13"/>
    </row>
    <row r="187" spans="1:4" ht="12" customHeight="1">
      <c r="A187" s="26">
        <f>A179+1</f>
        <v>5</v>
      </c>
      <c r="B187" s="14" t="s">
        <v>16</v>
      </c>
      <c r="C187" s="14" t="s">
        <v>75</v>
      </c>
      <c r="D187" s="16" t="s">
        <v>95</v>
      </c>
    </row>
    <row r="188" spans="1:4" ht="12" customHeight="1">
      <c r="A188" s="26"/>
      <c r="B188" s="30" t="s">
        <v>554</v>
      </c>
      <c r="C188" s="40">
        <v>0</v>
      </c>
      <c r="D188" s="21">
        <v>-65</v>
      </c>
    </row>
    <row r="189" spans="1:4" ht="12" customHeight="1">
      <c r="A189" s="26"/>
      <c r="B189" s="4" t="s">
        <v>76</v>
      </c>
      <c r="C189" s="40">
        <v>964</v>
      </c>
      <c r="D189" s="21">
        <v>-38.6</v>
      </c>
    </row>
    <row r="190" spans="1:4" ht="12" customHeight="1">
      <c r="A190" s="26"/>
      <c r="B190" s="4" t="s">
        <v>5</v>
      </c>
      <c r="C190" s="40">
        <v>1207</v>
      </c>
      <c r="D190" s="21">
        <v>-35.6</v>
      </c>
    </row>
    <row r="191" spans="1:4" ht="12" customHeight="1">
      <c r="A191" s="26"/>
      <c r="B191" s="4"/>
      <c r="C191" s="40">
        <v>1760</v>
      </c>
      <c r="D191" s="21">
        <v>-40.8</v>
      </c>
    </row>
    <row r="192" spans="1:4" ht="12" customHeight="1">
      <c r="A192" s="26"/>
      <c r="B192" s="4"/>
      <c r="C192" s="40"/>
      <c r="D192" s="21"/>
    </row>
    <row r="193" spans="1:4" ht="12" customHeight="1">
      <c r="A193" s="26"/>
      <c r="B193" s="4"/>
      <c r="C193" s="40"/>
      <c r="D193" s="21"/>
    </row>
    <row r="194" spans="1:4" ht="12" customHeight="1">
      <c r="A194" s="26"/>
      <c r="B194" s="4"/>
      <c r="C194" s="40"/>
      <c r="D194" s="21"/>
    </row>
    <row r="195" spans="1:4" ht="12" customHeight="1">
      <c r="A195" s="13">
        <f>A187+1</f>
        <v>6</v>
      </c>
      <c r="B195" s="14" t="s">
        <v>19</v>
      </c>
      <c r="C195" s="14" t="s">
        <v>75</v>
      </c>
      <c r="D195" s="16" t="s">
        <v>95</v>
      </c>
    </row>
    <row r="196" spans="1:4" ht="12" customHeight="1">
      <c r="A196" s="13"/>
      <c r="B196" s="30" t="s">
        <v>555</v>
      </c>
      <c r="C196" s="40">
        <v>0</v>
      </c>
      <c r="D196" s="21">
        <v>-25.6</v>
      </c>
    </row>
    <row r="197" spans="1:4" ht="12" customHeight="1">
      <c r="A197" s="13"/>
      <c r="B197" s="4"/>
      <c r="C197" s="40">
        <v>1760</v>
      </c>
      <c r="D197" s="21">
        <v>-31.2</v>
      </c>
    </row>
    <row r="198" spans="1:4" ht="12" customHeight="1">
      <c r="A198" s="13"/>
      <c r="C198" s="19"/>
      <c r="D198" s="25"/>
    </row>
    <row r="199" spans="1:4" ht="12" customHeight="1">
      <c r="A199" s="13"/>
      <c r="C199" s="19"/>
      <c r="D199" s="25"/>
    </row>
    <row r="200" spans="1:4" ht="12" customHeight="1">
      <c r="A200" s="13"/>
      <c r="C200" s="19"/>
      <c r="D200" s="25"/>
    </row>
    <row r="201" spans="1:4" ht="12" customHeight="1">
      <c r="A201" s="13"/>
      <c r="C201" s="19"/>
      <c r="D201" s="25"/>
    </row>
    <row r="202" spans="1:4" ht="12" customHeight="1">
      <c r="A202" s="13"/>
      <c r="B202" s="4"/>
      <c r="C202" s="40"/>
      <c r="D202" s="21"/>
    </row>
    <row r="203" spans="1:4" ht="12" customHeight="1">
      <c r="A203" s="26">
        <f>A195+1</f>
        <v>7</v>
      </c>
      <c r="B203" s="14" t="s">
        <v>21</v>
      </c>
      <c r="C203" s="14" t="s">
        <v>75</v>
      </c>
      <c r="D203" s="16" t="s">
        <v>95</v>
      </c>
    </row>
    <row r="204" spans="1:4" ht="12" customHeight="1">
      <c r="A204" s="26"/>
      <c r="B204" s="30" t="s">
        <v>556</v>
      </c>
      <c r="C204" s="40">
        <v>0</v>
      </c>
      <c r="D204" s="21">
        <v>-48.3</v>
      </c>
    </row>
    <row r="205" spans="1:4" ht="12" customHeight="1">
      <c r="A205" s="26"/>
      <c r="B205" s="4" t="s">
        <v>76</v>
      </c>
      <c r="C205" s="40">
        <v>514</v>
      </c>
      <c r="D205" s="21">
        <v>-29.5</v>
      </c>
    </row>
    <row r="206" spans="1:4" ht="12" customHeight="1">
      <c r="A206" s="26"/>
      <c r="B206" s="4" t="s">
        <v>5</v>
      </c>
      <c r="C206" s="40">
        <v>592</v>
      </c>
      <c r="D206" s="21">
        <v>-27.5</v>
      </c>
    </row>
    <row r="207" spans="1:4" ht="12" customHeight="1">
      <c r="A207" s="26"/>
      <c r="B207" s="24" t="s">
        <v>78</v>
      </c>
      <c r="C207" s="40">
        <v>630</v>
      </c>
      <c r="D207" s="21">
        <v>-27.4</v>
      </c>
    </row>
    <row r="208" spans="1:4" ht="12" customHeight="1">
      <c r="A208" s="26"/>
      <c r="B208" s="24"/>
      <c r="C208" s="40">
        <v>1760</v>
      </c>
      <c r="D208" s="21">
        <v>-1.8</v>
      </c>
    </row>
    <row r="209" spans="1:4" ht="12" customHeight="1">
      <c r="A209" s="26"/>
      <c r="B209" s="4"/>
      <c r="C209" s="40"/>
      <c r="D209" s="21"/>
    </row>
    <row r="210" spans="1:4" ht="12" customHeight="1">
      <c r="A210" s="26"/>
      <c r="B210" s="4"/>
      <c r="C210" s="40"/>
      <c r="D210" s="21"/>
    </row>
    <row r="211" spans="1:4" ht="12" customHeight="1">
      <c r="A211" s="13">
        <f>A203+1</f>
        <v>8</v>
      </c>
      <c r="B211" s="14" t="s">
        <v>24</v>
      </c>
      <c r="C211" s="14" t="s">
        <v>75</v>
      </c>
      <c r="D211" s="16" t="s">
        <v>95</v>
      </c>
    </row>
    <row r="212" spans="1:4" ht="12" customHeight="1">
      <c r="A212" s="13"/>
      <c r="B212" s="30" t="s">
        <v>557</v>
      </c>
      <c r="C212" s="40">
        <v>0</v>
      </c>
      <c r="D212" s="21">
        <v>-196.4</v>
      </c>
    </row>
    <row r="213" spans="1:4" ht="12" customHeight="1">
      <c r="A213" s="13"/>
      <c r="B213" s="4" t="s">
        <v>77</v>
      </c>
      <c r="C213" s="40">
        <v>336</v>
      </c>
      <c r="D213" s="21">
        <v>-180.2</v>
      </c>
    </row>
    <row r="214" spans="1:4" ht="12" customHeight="1">
      <c r="A214" s="13"/>
      <c r="B214" s="4" t="s">
        <v>76</v>
      </c>
      <c r="C214" s="40">
        <v>1007</v>
      </c>
      <c r="D214" s="21">
        <v>-150.6</v>
      </c>
    </row>
    <row r="215" spans="1:11" ht="12" customHeight="1">
      <c r="A215" s="13"/>
      <c r="B215" s="24" t="s">
        <v>78</v>
      </c>
      <c r="C215" s="40">
        <v>1031</v>
      </c>
      <c r="D215" s="21">
        <v>-150</v>
      </c>
      <c r="I215" s="4"/>
      <c r="J215" s="4"/>
      <c r="K215" s="4"/>
    </row>
    <row r="216" spans="1:11" ht="12" customHeight="1">
      <c r="A216" s="13"/>
      <c r="B216" s="24" t="s">
        <v>5</v>
      </c>
      <c r="C216" s="40">
        <v>1657</v>
      </c>
      <c r="D216" s="21">
        <v>-111.1</v>
      </c>
      <c r="I216" s="4"/>
      <c r="J216" s="4"/>
      <c r="K216" s="4"/>
    </row>
    <row r="217" spans="1:11" ht="12" customHeight="1">
      <c r="A217" s="13"/>
      <c r="B217" s="4"/>
      <c r="C217" s="40"/>
      <c r="D217" s="21"/>
      <c r="I217" s="4"/>
      <c r="J217" s="4"/>
      <c r="K217" s="4"/>
    </row>
    <row r="218" spans="1:11" ht="12" customHeight="1">
      <c r="A218" s="13"/>
      <c r="B218" s="4"/>
      <c r="C218" s="40"/>
      <c r="D218" s="21"/>
      <c r="I218" s="4"/>
      <c r="J218" s="4"/>
      <c r="K218" s="4"/>
    </row>
    <row r="219" spans="1:11" ht="12" customHeight="1">
      <c r="A219" s="26">
        <f>A211+1</f>
        <v>9</v>
      </c>
      <c r="B219" s="14" t="s">
        <v>26</v>
      </c>
      <c r="C219" s="14" t="s">
        <v>75</v>
      </c>
      <c r="D219" s="16" t="s">
        <v>95</v>
      </c>
      <c r="I219" s="14"/>
      <c r="J219" s="14"/>
      <c r="K219" s="16"/>
    </row>
    <row r="220" spans="1:11" ht="12" customHeight="1">
      <c r="A220" s="26"/>
      <c r="B220" s="30" t="s">
        <v>558</v>
      </c>
      <c r="C220" s="40">
        <v>0</v>
      </c>
      <c r="D220" s="21">
        <v>-174.8</v>
      </c>
      <c r="I220" s="30"/>
      <c r="J220" s="40"/>
      <c r="K220" s="21"/>
    </row>
    <row r="221" spans="1:11" ht="12" customHeight="1">
      <c r="A221" s="26"/>
      <c r="B221" s="4" t="s">
        <v>77</v>
      </c>
      <c r="C221" s="40">
        <v>454</v>
      </c>
      <c r="D221" s="21">
        <v>-158.4</v>
      </c>
      <c r="I221" s="4"/>
      <c r="J221" s="40"/>
      <c r="K221" s="21"/>
    </row>
    <row r="222" spans="1:11" ht="12" customHeight="1">
      <c r="A222" s="26"/>
      <c r="B222" s="4" t="s">
        <v>76</v>
      </c>
      <c r="C222" s="40">
        <v>823</v>
      </c>
      <c r="D222" s="21">
        <v>-144.3</v>
      </c>
      <c r="I222" s="4"/>
      <c r="J222" s="40"/>
      <c r="K222" s="21"/>
    </row>
    <row r="223" spans="1:4" ht="12" customHeight="1">
      <c r="A223" s="26"/>
      <c r="B223" s="4" t="s">
        <v>78</v>
      </c>
      <c r="C223" s="40">
        <v>1597</v>
      </c>
      <c r="D223" s="21">
        <v>-126.2</v>
      </c>
    </row>
    <row r="224" spans="1:4" ht="12" customHeight="1">
      <c r="A224" s="26"/>
      <c r="B224" s="4"/>
      <c r="C224" s="40">
        <v>1611</v>
      </c>
      <c r="D224" s="21">
        <v>-125.3</v>
      </c>
    </row>
    <row r="225" ht="12" customHeight="1">
      <c r="A225" s="26"/>
    </row>
    <row r="226" ht="12" customHeight="1">
      <c r="A226" s="26"/>
    </row>
    <row r="227" spans="1:4" ht="12" customHeight="1">
      <c r="A227" s="13">
        <f>A219+1</f>
        <v>10</v>
      </c>
      <c r="B227" s="14" t="s">
        <v>27</v>
      </c>
      <c r="C227" s="14" t="s">
        <v>75</v>
      </c>
      <c r="D227" s="16" t="s">
        <v>95</v>
      </c>
    </row>
    <row r="228" spans="1:4" ht="12" customHeight="1">
      <c r="A228" s="13"/>
      <c r="B228" s="30" t="s">
        <v>559</v>
      </c>
      <c r="C228" s="40">
        <v>0</v>
      </c>
      <c r="D228" s="21">
        <v>-129.1</v>
      </c>
    </row>
    <row r="229" spans="1:4" ht="12" customHeight="1">
      <c r="A229" s="13"/>
      <c r="B229" s="4" t="s">
        <v>77</v>
      </c>
      <c r="C229" s="40">
        <v>923</v>
      </c>
      <c r="D229" s="21">
        <v>-97.9</v>
      </c>
    </row>
    <row r="230" spans="1:4" ht="12" customHeight="1">
      <c r="A230" s="13"/>
      <c r="B230" s="4" t="s">
        <v>76</v>
      </c>
      <c r="C230" s="40">
        <v>984</v>
      </c>
      <c r="D230" s="21">
        <v>-95.6</v>
      </c>
    </row>
    <row r="231" spans="1:4" ht="12" customHeight="1">
      <c r="A231" s="13"/>
      <c r="B231" s="4" t="s">
        <v>78</v>
      </c>
      <c r="C231" s="40">
        <v>1363</v>
      </c>
      <c r="D231" s="21">
        <v>-85.8</v>
      </c>
    </row>
    <row r="232" spans="1:4" ht="12" customHeight="1">
      <c r="A232" s="13"/>
      <c r="B232" s="4" t="s">
        <v>5</v>
      </c>
      <c r="C232" s="40">
        <v>1557</v>
      </c>
      <c r="D232" s="21">
        <v>-77</v>
      </c>
    </row>
    <row r="233" spans="1:4" ht="12" customHeight="1">
      <c r="A233" s="13"/>
      <c r="B233" s="4"/>
      <c r="C233" s="40">
        <v>1760</v>
      </c>
      <c r="D233" s="21">
        <v>-71.6</v>
      </c>
    </row>
    <row r="234" ht="12" customHeight="1">
      <c r="A234" s="13"/>
    </row>
    <row r="235" spans="1:4" ht="12" customHeight="1">
      <c r="A235" s="26">
        <f>A227+1</f>
        <v>11</v>
      </c>
      <c r="B235" s="14" t="s">
        <v>31</v>
      </c>
      <c r="C235" s="14" t="s">
        <v>75</v>
      </c>
      <c r="D235" s="16" t="s">
        <v>95</v>
      </c>
    </row>
    <row r="236" spans="1:4" ht="12" customHeight="1">
      <c r="A236" s="26"/>
      <c r="B236" s="30" t="s">
        <v>560</v>
      </c>
      <c r="C236" s="40">
        <v>0</v>
      </c>
      <c r="D236" s="21">
        <v>-177.1</v>
      </c>
    </row>
    <row r="237" spans="1:4" ht="12" customHeight="1">
      <c r="A237" s="26"/>
      <c r="B237" s="4" t="s">
        <v>77</v>
      </c>
      <c r="C237" s="40">
        <v>371</v>
      </c>
      <c r="D237" s="21">
        <v>-164.6</v>
      </c>
    </row>
    <row r="238" spans="1:4" ht="12" customHeight="1">
      <c r="A238" s="26"/>
      <c r="B238" s="4" t="s">
        <v>76</v>
      </c>
      <c r="C238" s="40">
        <v>1020</v>
      </c>
      <c r="D238" s="21">
        <v>-136.2</v>
      </c>
    </row>
    <row r="239" spans="1:4" ht="12" customHeight="1">
      <c r="A239" s="26"/>
      <c r="B239" s="4" t="s">
        <v>78</v>
      </c>
      <c r="C239" s="40">
        <v>1156</v>
      </c>
      <c r="D239" s="21">
        <v>-133.5</v>
      </c>
    </row>
    <row r="240" spans="1:4" ht="12" customHeight="1">
      <c r="A240" s="26"/>
      <c r="B240" s="4" t="s">
        <v>5</v>
      </c>
      <c r="C240" s="40">
        <v>1720</v>
      </c>
      <c r="D240" s="21">
        <v>-98.1</v>
      </c>
    </row>
    <row r="241" ht="12" customHeight="1">
      <c r="A241" s="26"/>
    </row>
    <row r="242" ht="12" customHeight="1">
      <c r="A242" s="26"/>
    </row>
    <row r="243" spans="1:4" ht="12" customHeight="1">
      <c r="A243" s="13">
        <f>A235+1</f>
        <v>12</v>
      </c>
      <c r="B243" s="14" t="s">
        <v>35</v>
      </c>
      <c r="C243" s="14" t="s">
        <v>75</v>
      </c>
      <c r="D243" s="16" t="s">
        <v>95</v>
      </c>
    </row>
    <row r="244" spans="1:4" ht="12" customHeight="1">
      <c r="A244" s="13"/>
      <c r="B244" s="30" t="s">
        <v>561</v>
      </c>
      <c r="C244" s="40">
        <v>0</v>
      </c>
      <c r="D244" s="21">
        <v>-30.3</v>
      </c>
    </row>
    <row r="245" spans="1:4" ht="12" customHeight="1">
      <c r="A245" s="13"/>
      <c r="B245" s="4"/>
      <c r="C245" s="40">
        <v>1760</v>
      </c>
      <c r="D245" s="21">
        <v>-9.4</v>
      </c>
    </row>
    <row r="246" spans="1:4" ht="12" customHeight="1">
      <c r="A246" s="13"/>
      <c r="B246" s="4"/>
      <c r="C246" s="40"/>
      <c r="D246" s="21"/>
    </row>
    <row r="247" spans="1:4" ht="12" customHeight="1">
      <c r="A247" s="13"/>
      <c r="B247" s="4"/>
      <c r="C247" s="40"/>
      <c r="D247" s="21"/>
    </row>
    <row r="248" spans="1:4" ht="12" customHeight="1">
      <c r="A248" s="13"/>
      <c r="B248" s="4"/>
      <c r="C248" s="40"/>
      <c r="D248" s="21"/>
    </row>
    <row r="249" spans="1:4" ht="12" customHeight="1">
      <c r="A249" s="13"/>
      <c r="B249" s="4"/>
      <c r="C249" s="40"/>
      <c r="D249" s="21"/>
    </row>
    <row r="250" spans="1:4" ht="12" customHeight="1">
      <c r="A250" s="13"/>
      <c r="B250" s="4"/>
      <c r="C250" s="40"/>
      <c r="D250" s="21"/>
    </row>
    <row r="251" spans="1:4" ht="12" customHeight="1">
      <c r="A251" s="26">
        <f>A243+1</f>
        <v>13</v>
      </c>
      <c r="B251" s="14" t="s">
        <v>36</v>
      </c>
      <c r="C251" s="14" t="s">
        <v>75</v>
      </c>
      <c r="D251" s="16" t="s">
        <v>95</v>
      </c>
    </row>
    <row r="252" spans="1:4" ht="12" customHeight="1">
      <c r="A252" s="26"/>
      <c r="B252" s="30" t="s">
        <v>562</v>
      </c>
      <c r="C252" s="40">
        <v>0</v>
      </c>
      <c r="D252" s="21">
        <v>-71.2</v>
      </c>
    </row>
    <row r="253" spans="1:4" ht="12" customHeight="1">
      <c r="A253" s="26"/>
      <c r="B253" s="4" t="s">
        <v>77</v>
      </c>
      <c r="C253" s="40">
        <v>601</v>
      </c>
      <c r="D253" s="21">
        <v>-52.8</v>
      </c>
    </row>
    <row r="254" spans="1:4" ht="12" customHeight="1">
      <c r="A254" s="26"/>
      <c r="B254" s="4" t="s">
        <v>76</v>
      </c>
      <c r="C254" s="40">
        <v>640</v>
      </c>
      <c r="D254" s="21">
        <v>-51.5</v>
      </c>
    </row>
    <row r="255" spans="1:4" ht="12" customHeight="1">
      <c r="A255" s="26"/>
      <c r="B255" s="4" t="s">
        <v>5</v>
      </c>
      <c r="C255" s="40">
        <v>1187</v>
      </c>
      <c r="D255" s="21">
        <v>-38.8</v>
      </c>
    </row>
    <row r="256" spans="1:4" ht="12" customHeight="1">
      <c r="A256" s="26"/>
      <c r="B256" s="4"/>
      <c r="C256" s="40">
        <v>1760</v>
      </c>
      <c r="D256" s="21">
        <v>-40.7</v>
      </c>
    </row>
    <row r="257" ht="12" customHeight="1">
      <c r="A257" s="26"/>
    </row>
    <row r="258" ht="12" customHeight="1">
      <c r="A258" s="26"/>
    </row>
    <row r="259" spans="1:4" ht="12" customHeight="1">
      <c r="A259" s="13">
        <f>A251+1</f>
        <v>14</v>
      </c>
      <c r="B259" s="14" t="s">
        <v>55</v>
      </c>
      <c r="C259" s="14" t="s">
        <v>75</v>
      </c>
      <c r="D259" s="16" t="s">
        <v>95</v>
      </c>
    </row>
    <row r="260" spans="1:4" ht="12" customHeight="1">
      <c r="A260" s="13"/>
      <c r="B260" s="30" t="s">
        <v>563</v>
      </c>
      <c r="C260" s="40">
        <v>0</v>
      </c>
      <c r="D260" s="21">
        <v>-80.8</v>
      </c>
    </row>
    <row r="261" spans="1:4" ht="12" customHeight="1">
      <c r="A261" s="13"/>
      <c r="B261" s="4" t="s">
        <v>76</v>
      </c>
      <c r="C261" s="40">
        <v>311</v>
      </c>
      <c r="D261" s="21">
        <v>-70.2</v>
      </c>
    </row>
    <row r="262" spans="1:4" ht="12" customHeight="1">
      <c r="A262" s="13"/>
      <c r="B262" s="4" t="s">
        <v>5</v>
      </c>
      <c r="C262" s="40">
        <v>504</v>
      </c>
      <c r="D262" s="21">
        <v>-66.6</v>
      </c>
    </row>
    <row r="263" spans="1:4" ht="12" customHeight="1">
      <c r="A263" s="13"/>
      <c r="B263" s="24"/>
      <c r="C263" s="40">
        <v>1760</v>
      </c>
      <c r="D263" s="21">
        <v>-46.6</v>
      </c>
    </row>
    <row r="264" ht="12" customHeight="1">
      <c r="A264" s="13"/>
    </row>
    <row r="265" ht="12" customHeight="1">
      <c r="A265" s="13"/>
    </row>
    <row r="266" ht="12" customHeight="1">
      <c r="A266" s="13"/>
    </row>
    <row r="267" spans="1:4" ht="12" customHeight="1">
      <c r="A267" s="26">
        <f>A259+1</f>
        <v>15</v>
      </c>
      <c r="B267" s="14" t="s">
        <v>59</v>
      </c>
      <c r="C267" s="14" t="s">
        <v>75</v>
      </c>
      <c r="D267" s="16" t="s">
        <v>95</v>
      </c>
    </row>
    <row r="268" spans="1:4" ht="12" customHeight="1">
      <c r="A268" s="26"/>
      <c r="B268" s="30" t="s">
        <v>564</v>
      </c>
      <c r="C268" s="40">
        <v>0</v>
      </c>
      <c r="D268" s="21">
        <v>-34.2</v>
      </c>
    </row>
    <row r="269" spans="1:4" ht="12" customHeight="1">
      <c r="A269" s="26"/>
      <c r="B269" s="4" t="s">
        <v>5</v>
      </c>
      <c r="C269" s="40">
        <v>582</v>
      </c>
      <c r="D269" s="21">
        <v>-13.8</v>
      </c>
    </row>
    <row r="270" spans="1:4" ht="12" customHeight="1">
      <c r="A270" s="26"/>
      <c r="B270" s="4"/>
      <c r="C270" s="40">
        <v>1220</v>
      </c>
      <c r="D270" s="21">
        <v>-0.001</v>
      </c>
    </row>
    <row r="271" spans="1:4" ht="12" customHeight="1">
      <c r="A271" s="26"/>
      <c r="B271" s="4"/>
      <c r="C271" s="40"/>
      <c r="D271" s="21"/>
    </row>
    <row r="272" spans="1:4" ht="12" customHeight="1">
      <c r="A272" s="26"/>
      <c r="B272" s="4"/>
      <c r="C272" s="40"/>
      <c r="D272" s="21"/>
    </row>
    <row r="273" spans="1:4" ht="12" customHeight="1">
      <c r="A273" s="26"/>
      <c r="B273" s="4"/>
      <c r="C273" s="40"/>
      <c r="D273" s="21"/>
    </row>
    <row r="274" ht="12" customHeight="1">
      <c r="A274" s="26"/>
    </row>
    <row r="275" spans="1:4" ht="12" customHeight="1">
      <c r="A275" s="13">
        <f>A267+1</f>
        <v>16</v>
      </c>
      <c r="B275" s="14" t="s">
        <v>61</v>
      </c>
      <c r="C275" s="14" t="s">
        <v>75</v>
      </c>
      <c r="D275" s="16" t="s">
        <v>95</v>
      </c>
    </row>
    <row r="276" spans="1:4" ht="12" customHeight="1">
      <c r="A276" s="13"/>
      <c r="B276" s="30" t="s">
        <v>547</v>
      </c>
      <c r="C276" s="40">
        <v>0</v>
      </c>
      <c r="D276" s="21">
        <v>-98.5</v>
      </c>
    </row>
    <row r="277" spans="1:4" ht="12" customHeight="1">
      <c r="A277" s="13"/>
      <c r="B277" s="4" t="s">
        <v>5</v>
      </c>
      <c r="C277" s="40">
        <v>630</v>
      </c>
      <c r="D277" s="21">
        <v>-76.4</v>
      </c>
    </row>
    <row r="278" spans="1:4" ht="12" customHeight="1">
      <c r="A278" s="13"/>
      <c r="C278" s="40">
        <v>1760</v>
      </c>
      <c r="D278" s="21">
        <v>-59.6</v>
      </c>
    </row>
    <row r="279" spans="1:4" ht="12" customHeight="1">
      <c r="A279" s="13"/>
      <c r="C279" s="40"/>
      <c r="D279" s="25"/>
    </row>
    <row r="280" ht="12" customHeight="1">
      <c r="A280" s="13"/>
    </row>
    <row r="281" ht="12" customHeight="1">
      <c r="A281" s="13"/>
    </row>
    <row r="282" ht="12" customHeight="1">
      <c r="A282" s="13"/>
    </row>
    <row r="283" ht="12" customHeight="1">
      <c r="C283"/>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5"/>
  <dimension ref="A1:F22"/>
  <sheetViews>
    <sheetView showGridLines="0" showRowColHeaders="0" zoomScalePageLayoutView="0" workbookViewId="0" topLeftCell="B1">
      <selection activeCell="B31" sqref="B31"/>
    </sheetView>
  </sheetViews>
  <sheetFormatPr defaultColWidth="9.140625" defaultRowHeight="12.75"/>
  <cols>
    <col min="1" max="1" width="10.57421875" style="0" customWidth="1"/>
    <col min="3" max="3" width="11.7109375" style="0" customWidth="1"/>
  </cols>
  <sheetData>
    <row r="1" spans="1:6" ht="12.75">
      <c r="A1" s="55" t="s">
        <v>203</v>
      </c>
      <c r="B1" s="55" t="s">
        <v>204</v>
      </c>
      <c r="C1" s="55" t="s">
        <v>205</v>
      </c>
      <c r="D1" s="55" t="s">
        <v>203</v>
      </c>
      <c r="E1" s="55" t="s">
        <v>204</v>
      </c>
      <c r="F1" s="55" t="s">
        <v>205</v>
      </c>
    </row>
    <row r="2" spans="1:6" ht="12.75">
      <c r="A2">
        <v>0</v>
      </c>
      <c r="B2">
        <v>2400</v>
      </c>
      <c r="C2" s="25">
        <f aca="true" t="shared" si="0" ref="C2:C11">1.987*2.4*2.303*A2</f>
        <v>0</v>
      </c>
      <c r="D2">
        <f aca="true" t="shared" si="1" ref="D2:D22">-A2</f>
        <v>0</v>
      </c>
      <c r="E2">
        <v>2400</v>
      </c>
      <c r="F2" s="25">
        <f aca="true" t="shared" si="2" ref="F2:F22">1.987*2.4*2.303*D2</f>
        <v>0</v>
      </c>
    </row>
    <row r="3" spans="1:6" ht="12.75">
      <c r="A3">
        <v>-1</v>
      </c>
      <c r="B3">
        <v>2400</v>
      </c>
      <c r="C3" s="25">
        <f t="shared" si="0"/>
        <v>-10.982546399999999</v>
      </c>
      <c r="D3">
        <f t="shared" si="1"/>
        <v>1</v>
      </c>
      <c r="E3">
        <v>2400</v>
      </c>
      <c r="F3" s="25">
        <f t="shared" si="2"/>
        <v>10.982546399999999</v>
      </c>
    </row>
    <row r="4" spans="1:6" ht="12.75">
      <c r="A4">
        <v>-2</v>
      </c>
      <c r="B4">
        <v>2400</v>
      </c>
      <c r="C4" s="25">
        <f t="shared" si="0"/>
        <v>-21.965092799999997</v>
      </c>
      <c r="D4">
        <f t="shared" si="1"/>
        <v>2</v>
      </c>
      <c r="E4">
        <v>2400</v>
      </c>
      <c r="F4" s="25">
        <f t="shared" si="2"/>
        <v>21.965092799999997</v>
      </c>
    </row>
    <row r="5" spans="1:6" ht="12.75">
      <c r="A5">
        <v>-4</v>
      </c>
      <c r="B5">
        <v>2400</v>
      </c>
      <c r="C5" s="25">
        <f t="shared" si="0"/>
        <v>-43.930185599999994</v>
      </c>
      <c r="D5">
        <f t="shared" si="1"/>
        <v>4</v>
      </c>
      <c r="E5">
        <v>2400</v>
      </c>
      <c r="F5" s="25">
        <f t="shared" si="2"/>
        <v>43.930185599999994</v>
      </c>
    </row>
    <row r="6" spans="1:6" ht="12.75">
      <c r="A6">
        <v>-6</v>
      </c>
      <c r="B6">
        <v>2400</v>
      </c>
      <c r="C6" s="25">
        <f t="shared" si="0"/>
        <v>-65.8952784</v>
      </c>
      <c r="D6">
        <f t="shared" si="1"/>
        <v>6</v>
      </c>
      <c r="E6">
        <v>2400</v>
      </c>
      <c r="F6" s="25">
        <f t="shared" si="2"/>
        <v>65.8952784</v>
      </c>
    </row>
    <row r="7" spans="1:6" ht="12.75">
      <c r="A7">
        <v>-8</v>
      </c>
      <c r="B7">
        <v>2400</v>
      </c>
      <c r="C7" s="25">
        <f t="shared" si="0"/>
        <v>-87.86037119999999</v>
      </c>
      <c r="D7">
        <f t="shared" si="1"/>
        <v>8</v>
      </c>
      <c r="E7">
        <v>2400</v>
      </c>
      <c r="F7" s="25">
        <f t="shared" si="2"/>
        <v>87.86037119999999</v>
      </c>
    </row>
    <row r="8" spans="1:6" ht="12.75">
      <c r="A8">
        <v>-10</v>
      </c>
      <c r="B8">
        <v>2400</v>
      </c>
      <c r="C8" s="25">
        <f t="shared" si="0"/>
        <v>-109.82546399999998</v>
      </c>
      <c r="D8">
        <f t="shared" si="1"/>
        <v>10</v>
      </c>
      <c r="E8">
        <v>2400</v>
      </c>
      <c r="F8" s="25">
        <f t="shared" si="2"/>
        <v>109.82546399999998</v>
      </c>
    </row>
    <row r="9" spans="1:6" ht="12.75">
      <c r="A9">
        <v>-15</v>
      </c>
      <c r="B9">
        <v>2400</v>
      </c>
      <c r="C9" s="25">
        <f t="shared" si="0"/>
        <v>-164.738196</v>
      </c>
      <c r="D9">
        <f t="shared" si="1"/>
        <v>15</v>
      </c>
      <c r="E9">
        <v>2400</v>
      </c>
      <c r="F9" s="25">
        <f t="shared" si="2"/>
        <v>164.738196</v>
      </c>
    </row>
    <row r="10" spans="1:6" ht="12.75">
      <c r="A10">
        <v>-20</v>
      </c>
      <c r="B10">
        <v>2400</v>
      </c>
      <c r="C10" s="25">
        <f t="shared" si="0"/>
        <v>-219.65092799999996</v>
      </c>
      <c r="D10">
        <f t="shared" si="1"/>
        <v>20</v>
      </c>
      <c r="E10">
        <v>2400</v>
      </c>
      <c r="F10" s="25">
        <f t="shared" si="2"/>
        <v>219.65092799999996</v>
      </c>
    </row>
    <row r="11" spans="1:6" ht="12.75">
      <c r="A11">
        <v>-25</v>
      </c>
      <c r="B11">
        <v>2400</v>
      </c>
      <c r="C11" s="25">
        <f t="shared" si="0"/>
        <v>-274.56365999999997</v>
      </c>
      <c r="D11">
        <f t="shared" si="1"/>
        <v>25</v>
      </c>
      <c r="E11">
        <v>2400</v>
      </c>
      <c r="F11" s="25">
        <f t="shared" si="2"/>
        <v>274.56365999999997</v>
      </c>
    </row>
    <row r="12" spans="1:6" ht="12.75">
      <c r="A12">
        <v>-30</v>
      </c>
      <c r="B12" s="19">
        <f aca="true" t="shared" si="3" ref="B12:B22">C12*1000/A12/1.987/2.303</f>
        <v>2185.28555454134</v>
      </c>
      <c r="C12" s="25">
        <v>-300</v>
      </c>
      <c r="D12">
        <f t="shared" si="1"/>
        <v>30</v>
      </c>
      <c r="E12">
        <v>2400</v>
      </c>
      <c r="F12" s="25">
        <f t="shared" si="2"/>
        <v>329.476392</v>
      </c>
    </row>
    <row r="13" spans="1:6" ht="12.75">
      <c r="A13">
        <v>-35</v>
      </c>
      <c r="B13" s="19">
        <f t="shared" si="3"/>
        <v>1873.1019038925772</v>
      </c>
      <c r="C13" s="25">
        <v>-300</v>
      </c>
      <c r="D13">
        <f t="shared" si="1"/>
        <v>35</v>
      </c>
      <c r="E13">
        <v>2400</v>
      </c>
      <c r="F13" s="25">
        <f t="shared" si="2"/>
        <v>384.3891239999999</v>
      </c>
    </row>
    <row r="14" spans="1:6" ht="12.75">
      <c r="A14">
        <v>-40</v>
      </c>
      <c r="B14" s="19">
        <f t="shared" si="3"/>
        <v>1638.9641659060053</v>
      </c>
      <c r="C14" s="25">
        <v>-300</v>
      </c>
      <c r="D14">
        <f t="shared" si="1"/>
        <v>40</v>
      </c>
      <c r="E14">
        <v>2400</v>
      </c>
      <c r="F14" s="25">
        <f t="shared" si="2"/>
        <v>439.30185599999993</v>
      </c>
    </row>
    <row r="15" spans="1:6" ht="12.75">
      <c r="A15">
        <v>-45</v>
      </c>
      <c r="B15" s="19">
        <f t="shared" si="3"/>
        <v>1456.8570363608935</v>
      </c>
      <c r="C15" s="25">
        <v>-300</v>
      </c>
      <c r="D15">
        <f t="shared" si="1"/>
        <v>45</v>
      </c>
      <c r="E15">
        <v>2400</v>
      </c>
      <c r="F15" s="25">
        <f t="shared" si="2"/>
        <v>494.21458799999994</v>
      </c>
    </row>
    <row r="16" spans="1:6" ht="12.75">
      <c r="A16">
        <v>-50</v>
      </c>
      <c r="B16" s="19">
        <f t="shared" si="3"/>
        <v>1311.171332724804</v>
      </c>
      <c r="C16" s="25">
        <v>-300</v>
      </c>
      <c r="D16">
        <f t="shared" si="1"/>
        <v>50</v>
      </c>
      <c r="E16">
        <v>2400</v>
      </c>
      <c r="F16" s="25">
        <f t="shared" si="2"/>
        <v>549.1273199999999</v>
      </c>
    </row>
    <row r="17" spans="1:6" ht="12.75">
      <c r="A17">
        <v>-55</v>
      </c>
      <c r="B17" s="19">
        <f t="shared" si="3"/>
        <v>1191.9739388407313</v>
      </c>
      <c r="C17" s="25">
        <v>-300</v>
      </c>
      <c r="D17">
        <f t="shared" si="1"/>
        <v>55</v>
      </c>
      <c r="E17">
        <v>2400</v>
      </c>
      <c r="F17" s="25">
        <f t="shared" si="2"/>
        <v>604.040052</v>
      </c>
    </row>
    <row r="18" spans="1:6" ht="12.75">
      <c r="A18">
        <v>-60</v>
      </c>
      <c r="B18" s="19">
        <f t="shared" si="3"/>
        <v>1092.64277727067</v>
      </c>
      <c r="C18" s="25">
        <v>-300</v>
      </c>
      <c r="D18">
        <f t="shared" si="1"/>
        <v>60</v>
      </c>
      <c r="E18">
        <v>2400</v>
      </c>
      <c r="F18" s="25">
        <f t="shared" si="2"/>
        <v>658.952784</v>
      </c>
    </row>
    <row r="19" spans="1:6" ht="12.75">
      <c r="A19">
        <v>-65</v>
      </c>
      <c r="B19" s="19">
        <f t="shared" si="3"/>
        <v>1008.593332865234</v>
      </c>
      <c r="C19" s="25">
        <v>-300</v>
      </c>
      <c r="D19">
        <f t="shared" si="1"/>
        <v>65</v>
      </c>
      <c r="E19">
        <v>2400</v>
      </c>
      <c r="F19" s="25">
        <f t="shared" si="2"/>
        <v>713.865516</v>
      </c>
    </row>
    <row r="20" spans="1:6" ht="12.75">
      <c r="A20">
        <v>-70</v>
      </c>
      <c r="B20" s="19">
        <f t="shared" si="3"/>
        <v>936.5509519462886</v>
      </c>
      <c r="C20" s="25">
        <v>-300</v>
      </c>
      <c r="D20">
        <f t="shared" si="1"/>
        <v>70</v>
      </c>
      <c r="E20">
        <v>2400</v>
      </c>
      <c r="F20" s="25">
        <f t="shared" si="2"/>
        <v>768.7782479999998</v>
      </c>
    </row>
    <row r="21" spans="1:6" ht="12.75">
      <c r="A21">
        <v>-75</v>
      </c>
      <c r="B21" s="19">
        <f t="shared" si="3"/>
        <v>874.1142218165361</v>
      </c>
      <c r="C21" s="25">
        <v>-300</v>
      </c>
      <c r="D21">
        <f t="shared" si="1"/>
        <v>75</v>
      </c>
      <c r="E21">
        <v>2400</v>
      </c>
      <c r="F21" s="25">
        <f t="shared" si="2"/>
        <v>823.6909799999999</v>
      </c>
    </row>
    <row r="22" spans="1:6" ht="12.75">
      <c r="A22">
        <v>-80</v>
      </c>
      <c r="B22" s="19">
        <f t="shared" si="3"/>
        <v>819.4820829530026</v>
      </c>
      <c r="C22" s="25">
        <v>-300</v>
      </c>
      <c r="D22">
        <f t="shared" si="1"/>
        <v>80</v>
      </c>
      <c r="E22">
        <v>2400</v>
      </c>
      <c r="F22" s="25">
        <f t="shared" si="2"/>
        <v>878.6037119999999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4"/>
  <dimension ref="A1:T299"/>
  <sheetViews>
    <sheetView showGridLines="0" zoomScalePageLayoutView="0" workbookViewId="0" topLeftCell="A1">
      <selection activeCell="J36" sqref="J36"/>
    </sheetView>
  </sheetViews>
  <sheetFormatPr defaultColWidth="9.140625" defaultRowHeight="12.75"/>
  <cols>
    <col min="2" max="2" width="22.421875" style="0" bestFit="1" customWidth="1"/>
    <col min="3" max="3" width="5.00390625" style="0" bestFit="1" customWidth="1"/>
    <col min="4" max="4" width="12.421875" style="0" bestFit="1" customWidth="1"/>
    <col min="5" max="5" width="3.421875" style="61" customWidth="1"/>
    <col min="6" max="6" width="21.140625" style="0" bestFit="1" customWidth="1"/>
    <col min="7" max="7" width="5.00390625" style="0" bestFit="1" customWidth="1"/>
    <col min="8" max="8" width="12.421875" style="0" bestFit="1" customWidth="1"/>
    <col min="9" max="9" width="6.00390625" style="0" customWidth="1"/>
    <col min="10" max="10" width="21.140625" style="0" bestFit="1" customWidth="1"/>
  </cols>
  <sheetData>
    <row r="1" spans="1:5" ht="18">
      <c r="A1" s="3" t="s">
        <v>206</v>
      </c>
      <c r="B1" s="4"/>
      <c r="C1" s="4"/>
      <c r="D1" s="5"/>
      <c r="E1" s="56"/>
    </row>
    <row r="2" spans="1:20" s="61" customFormat="1" ht="18">
      <c r="A2" s="57"/>
      <c r="B2" s="58" t="s">
        <v>68</v>
      </c>
      <c r="C2" s="56"/>
      <c r="D2" s="59"/>
      <c r="E2" s="56"/>
      <c r="F2" s="58" t="s">
        <v>69</v>
      </c>
      <c r="G2" s="56"/>
      <c r="H2" s="59"/>
      <c r="I2" s="56"/>
      <c r="J2" s="58"/>
      <c r="K2" s="60"/>
      <c r="L2" s="59"/>
      <c r="M2" s="56"/>
      <c r="N2" s="58"/>
      <c r="O2" s="60"/>
      <c r="P2" s="59"/>
      <c r="Q2" s="56"/>
      <c r="R2" s="58"/>
      <c r="S2" s="60"/>
      <c r="T2" s="59"/>
    </row>
    <row r="3" spans="1:20" ht="15.75">
      <c r="A3" s="13">
        <v>1</v>
      </c>
      <c r="B3" s="15" t="s">
        <v>46</v>
      </c>
      <c r="C3" s="15" t="s">
        <v>75</v>
      </c>
      <c r="D3" s="16" t="s">
        <v>95</v>
      </c>
      <c r="F3" s="15" t="s">
        <v>8</v>
      </c>
      <c r="G3" s="15" t="s">
        <v>75</v>
      </c>
      <c r="H3" s="16" t="s">
        <v>95</v>
      </c>
      <c r="J3" s="14"/>
      <c r="K3" s="14"/>
      <c r="L3" s="17"/>
      <c r="N3" s="14"/>
      <c r="O3" s="14"/>
      <c r="P3" s="17"/>
      <c r="R3" s="14"/>
      <c r="S3" s="14"/>
      <c r="T3" s="17"/>
    </row>
    <row r="4" spans="1:20" ht="14.25">
      <c r="A4" s="13"/>
      <c r="B4" s="55" t="s">
        <v>209</v>
      </c>
      <c r="C4" s="19">
        <v>0</v>
      </c>
      <c r="D4" s="25">
        <v>-9</v>
      </c>
      <c r="F4" s="55" t="s">
        <v>210</v>
      </c>
      <c r="G4" s="19">
        <v>0</v>
      </c>
      <c r="H4" s="25">
        <v>-12.5</v>
      </c>
      <c r="J4" s="18"/>
      <c r="K4" s="22"/>
      <c r="L4" s="23"/>
      <c r="N4" s="18"/>
      <c r="O4" s="22"/>
      <c r="P4" s="23"/>
      <c r="R4" s="18"/>
      <c r="S4" s="22"/>
      <c r="T4" s="23"/>
    </row>
    <row r="5" spans="1:20" ht="12.75">
      <c r="A5" s="13"/>
      <c r="B5" t="s">
        <v>207</v>
      </c>
      <c r="C5" s="19">
        <v>723</v>
      </c>
      <c r="D5" s="25">
        <v>-10.9</v>
      </c>
      <c r="F5" t="s">
        <v>77</v>
      </c>
      <c r="G5" s="19">
        <v>544</v>
      </c>
      <c r="H5" s="25">
        <v>-13.2</v>
      </c>
      <c r="J5" s="24"/>
      <c r="K5" s="22"/>
      <c r="L5" s="23"/>
      <c r="N5" s="24"/>
      <c r="O5" s="22"/>
      <c r="P5" s="23"/>
      <c r="R5" s="24"/>
      <c r="S5" s="22"/>
      <c r="T5" s="23"/>
    </row>
    <row r="6" spans="1:20" ht="12.75">
      <c r="A6" s="13"/>
      <c r="B6" t="s">
        <v>77</v>
      </c>
      <c r="C6" s="19">
        <v>893</v>
      </c>
      <c r="D6" s="25">
        <v>-8.5</v>
      </c>
      <c r="F6" t="s">
        <v>207</v>
      </c>
      <c r="G6" s="19">
        <v>723</v>
      </c>
      <c r="H6" s="25">
        <v>-12.3</v>
      </c>
      <c r="J6" s="24"/>
      <c r="K6" s="22"/>
      <c r="L6" s="23"/>
      <c r="N6" s="24"/>
      <c r="O6" s="22"/>
      <c r="P6" s="23"/>
      <c r="R6" s="24"/>
      <c r="S6" s="22"/>
      <c r="T6" s="23"/>
    </row>
    <row r="7" spans="1:20" ht="12.75">
      <c r="A7" s="13"/>
      <c r="B7" t="s">
        <v>208</v>
      </c>
      <c r="C7" s="19">
        <v>1271</v>
      </c>
      <c r="D7" s="25">
        <v>-8.6</v>
      </c>
      <c r="F7" t="s">
        <v>76</v>
      </c>
      <c r="G7" s="19">
        <v>860</v>
      </c>
      <c r="H7" s="25">
        <v>-10</v>
      </c>
      <c r="J7" s="24"/>
      <c r="K7" s="22"/>
      <c r="L7" s="23"/>
      <c r="N7" s="24"/>
      <c r="O7" s="22"/>
      <c r="P7" s="23"/>
      <c r="S7" s="22"/>
      <c r="T7" s="23"/>
    </row>
    <row r="8" spans="1:20" ht="12.75">
      <c r="A8" s="13"/>
      <c r="C8" s="19">
        <v>1600</v>
      </c>
      <c r="D8" s="25">
        <v>6.3</v>
      </c>
      <c r="F8" t="s">
        <v>208</v>
      </c>
      <c r="G8" s="19">
        <v>1271</v>
      </c>
      <c r="H8" s="25">
        <v>-7.3</v>
      </c>
      <c r="J8" s="24"/>
      <c r="K8" s="22"/>
      <c r="L8" s="23"/>
      <c r="N8" s="24"/>
      <c r="O8" s="22"/>
      <c r="P8" s="23"/>
      <c r="S8" s="19"/>
      <c r="T8" s="25"/>
    </row>
    <row r="9" spans="1:20" ht="12.75">
      <c r="A9" s="13"/>
      <c r="C9" s="19"/>
      <c r="D9" s="25"/>
      <c r="G9" s="19">
        <v>1600</v>
      </c>
      <c r="H9" s="25">
        <v>1.4</v>
      </c>
      <c r="J9" s="24"/>
      <c r="K9" s="22"/>
      <c r="L9" s="23"/>
      <c r="N9" s="24"/>
      <c r="O9" s="22"/>
      <c r="P9" s="23"/>
      <c r="S9" s="19"/>
      <c r="T9" s="25"/>
    </row>
    <row r="10" spans="1:16" ht="12.75">
      <c r="A10" s="13"/>
      <c r="C10" s="19"/>
      <c r="D10" s="25"/>
      <c r="G10" s="19"/>
      <c r="H10" s="25"/>
      <c r="J10" s="18"/>
      <c r="K10" s="18"/>
      <c r="L10" s="29"/>
      <c r="N10" s="18"/>
      <c r="O10" s="18"/>
      <c r="P10" s="29"/>
    </row>
    <row r="11" spans="1:20" ht="15.75">
      <c r="A11" s="26">
        <f>A3+1</f>
        <v>2</v>
      </c>
      <c r="B11" s="15" t="s">
        <v>79</v>
      </c>
      <c r="C11" s="15" t="s">
        <v>75</v>
      </c>
      <c r="D11" s="16" t="s">
        <v>95</v>
      </c>
      <c r="F11" s="15" t="s">
        <v>18</v>
      </c>
      <c r="G11" s="15" t="s">
        <v>75</v>
      </c>
      <c r="H11" s="16" t="s">
        <v>95</v>
      </c>
      <c r="J11" s="14"/>
      <c r="K11" s="14"/>
      <c r="L11" s="17"/>
      <c r="N11" s="14"/>
      <c r="O11" s="14"/>
      <c r="P11" s="17"/>
      <c r="R11" s="14"/>
      <c r="S11" s="14"/>
      <c r="T11" s="17"/>
    </row>
    <row r="12" spans="1:20" ht="14.25">
      <c r="A12" s="26"/>
      <c r="B12" s="55" t="s">
        <v>211</v>
      </c>
      <c r="C12" s="19">
        <v>0</v>
      </c>
      <c r="D12" s="25">
        <v>-14</v>
      </c>
      <c r="F12" s="55" t="s">
        <v>212</v>
      </c>
      <c r="G12" s="19">
        <v>0</v>
      </c>
      <c r="H12" s="25">
        <v>-16</v>
      </c>
      <c r="J12" s="18"/>
      <c r="K12" s="22"/>
      <c r="L12" s="23"/>
      <c r="N12" s="18"/>
      <c r="O12" s="22"/>
      <c r="P12" s="23"/>
      <c r="R12" s="18"/>
      <c r="S12" s="22"/>
      <c r="T12" s="23"/>
    </row>
    <row r="13" spans="1:20" ht="12.75">
      <c r="A13" s="26"/>
      <c r="B13" t="s">
        <v>207</v>
      </c>
      <c r="C13" s="19">
        <v>723</v>
      </c>
      <c r="D13" s="25">
        <v>-18.6</v>
      </c>
      <c r="F13" t="s">
        <v>207</v>
      </c>
      <c r="G13" s="19">
        <v>723</v>
      </c>
      <c r="H13" s="25">
        <v>-15.3</v>
      </c>
      <c r="J13" s="24"/>
      <c r="K13" s="22"/>
      <c r="L13" s="23"/>
      <c r="N13" s="24"/>
      <c r="O13" s="22"/>
      <c r="P13" s="23"/>
      <c r="R13" s="24"/>
      <c r="S13" s="22"/>
      <c r="T13" s="23"/>
    </row>
    <row r="14" spans="1:20" ht="12.75">
      <c r="A14" s="26"/>
      <c r="B14" t="s">
        <v>76</v>
      </c>
      <c r="C14" s="19">
        <v>1230</v>
      </c>
      <c r="D14" s="25">
        <v>-15.9</v>
      </c>
      <c r="F14" t="s">
        <v>76</v>
      </c>
      <c r="G14" s="19">
        <v>998</v>
      </c>
      <c r="H14" s="25">
        <v>-11.6</v>
      </c>
      <c r="J14" s="24"/>
      <c r="K14" s="22"/>
      <c r="L14" s="23"/>
      <c r="N14" s="24"/>
      <c r="O14" s="22"/>
      <c r="P14" s="23"/>
      <c r="R14" s="24"/>
      <c r="S14" s="22"/>
      <c r="T14" s="23"/>
    </row>
    <row r="15" spans="1:20" ht="12.75">
      <c r="A15" s="26"/>
      <c r="B15" t="s">
        <v>77</v>
      </c>
      <c r="C15" s="19">
        <v>1233</v>
      </c>
      <c r="D15" s="25">
        <v>-16</v>
      </c>
      <c r="F15" t="s">
        <v>77</v>
      </c>
      <c r="G15" s="19">
        <v>1213</v>
      </c>
      <c r="H15" s="25">
        <v>-11.4</v>
      </c>
      <c r="J15" s="24"/>
      <c r="K15" s="22"/>
      <c r="L15" s="23"/>
      <c r="N15" s="24"/>
      <c r="O15" s="22"/>
      <c r="P15" s="23"/>
      <c r="S15" s="22"/>
      <c r="T15" s="23"/>
    </row>
    <row r="16" spans="1:20" ht="12.75">
      <c r="A16" s="26"/>
      <c r="B16" t="s">
        <v>208</v>
      </c>
      <c r="C16" s="19">
        <v>1271</v>
      </c>
      <c r="D16" s="25">
        <v>-15.9</v>
      </c>
      <c r="F16" t="s">
        <v>5</v>
      </c>
      <c r="G16" s="19">
        <v>1215</v>
      </c>
      <c r="H16" s="25">
        <v>-11.4</v>
      </c>
      <c r="J16" s="24"/>
      <c r="K16" s="22"/>
      <c r="L16" s="23"/>
      <c r="N16" s="24"/>
      <c r="O16" s="22"/>
      <c r="P16" s="23"/>
      <c r="S16" s="19"/>
      <c r="T16" s="25"/>
    </row>
    <row r="17" spans="1:20" ht="12.75">
      <c r="A17" s="26"/>
      <c r="C17" s="19">
        <v>1600</v>
      </c>
      <c r="D17" s="25">
        <v>-12.2</v>
      </c>
      <c r="F17" t="s">
        <v>208</v>
      </c>
      <c r="G17" s="19">
        <v>1271</v>
      </c>
      <c r="H17" s="25">
        <v>-14.4</v>
      </c>
      <c r="J17" s="24"/>
      <c r="K17" s="22"/>
      <c r="L17" s="23"/>
      <c r="N17" s="24"/>
      <c r="O17" s="22"/>
      <c r="P17" s="23"/>
      <c r="S17" s="19"/>
      <c r="T17" s="25"/>
    </row>
    <row r="18" spans="1:16" ht="12.75">
      <c r="A18" s="26"/>
      <c r="C18" s="19"/>
      <c r="D18" s="25"/>
      <c r="G18" s="19">
        <v>1700</v>
      </c>
      <c r="H18" s="25">
        <v>-28.1</v>
      </c>
      <c r="J18" s="18"/>
      <c r="K18" s="18"/>
      <c r="L18" s="29"/>
      <c r="M18" s="62"/>
      <c r="N18" s="24"/>
      <c r="O18" s="18"/>
      <c r="P18" s="29"/>
    </row>
    <row r="19" spans="1:20" ht="15.75">
      <c r="A19" s="13">
        <f>A11+1</f>
        <v>3</v>
      </c>
      <c r="B19" s="15" t="s">
        <v>21</v>
      </c>
      <c r="C19" s="15" t="s">
        <v>75</v>
      </c>
      <c r="D19" s="16" t="s">
        <v>95</v>
      </c>
      <c r="F19" s="15" t="s">
        <v>50</v>
      </c>
      <c r="G19" s="15" t="s">
        <v>75</v>
      </c>
      <c r="H19" s="16" t="s">
        <v>95</v>
      </c>
      <c r="I19" s="17"/>
      <c r="J19" s="14"/>
      <c r="K19" s="14"/>
      <c r="L19" s="17"/>
      <c r="M19" s="53"/>
      <c r="N19" s="24"/>
      <c r="O19" s="14"/>
      <c r="P19" s="17"/>
      <c r="R19" s="14"/>
      <c r="S19" s="14"/>
      <c r="T19" s="17"/>
    </row>
    <row r="20" spans="1:20" ht="14.25">
      <c r="A20" s="13"/>
      <c r="B20" s="55" t="s">
        <v>213</v>
      </c>
      <c r="C20" s="19">
        <v>0</v>
      </c>
      <c r="D20" s="25">
        <v>-21.7</v>
      </c>
      <c r="F20" s="55" t="s">
        <v>214</v>
      </c>
      <c r="G20" s="19">
        <v>0</v>
      </c>
      <c r="H20" s="25">
        <v>-28.4</v>
      </c>
      <c r="I20" s="23"/>
      <c r="J20" s="18"/>
      <c r="K20" s="22"/>
      <c r="L20" s="23"/>
      <c r="M20" s="53"/>
      <c r="N20" s="24"/>
      <c r="O20" s="22"/>
      <c r="P20" s="23"/>
      <c r="R20" s="18"/>
      <c r="S20" s="22"/>
      <c r="T20" s="23"/>
    </row>
    <row r="21" spans="1:20" ht="12.75">
      <c r="A21" s="13"/>
      <c r="B21" t="s">
        <v>78</v>
      </c>
      <c r="C21" s="19">
        <v>630</v>
      </c>
      <c r="D21" s="25">
        <v>-15.8</v>
      </c>
      <c r="F21" t="s">
        <v>77</v>
      </c>
      <c r="G21" s="19">
        <v>505</v>
      </c>
      <c r="H21" s="25">
        <v>-28.4</v>
      </c>
      <c r="I21" s="23"/>
      <c r="J21" s="24"/>
      <c r="K21" s="22"/>
      <c r="L21" s="23"/>
      <c r="M21" s="23"/>
      <c r="N21" s="24"/>
      <c r="O21" s="22"/>
      <c r="P21" s="23"/>
      <c r="R21" s="24"/>
      <c r="S21" s="22"/>
      <c r="T21" s="23"/>
    </row>
    <row r="22" spans="1:20" ht="12.75">
      <c r="A22" s="13"/>
      <c r="B22" t="s">
        <v>207</v>
      </c>
      <c r="C22" s="19">
        <v>723</v>
      </c>
      <c r="D22" s="25">
        <v>-10.7</v>
      </c>
      <c r="F22" t="s">
        <v>207</v>
      </c>
      <c r="G22" s="19">
        <v>723</v>
      </c>
      <c r="H22" s="25">
        <v>-26.9</v>
      </c>
      <c r="I22" s="23"/>
      <c r="J22" s="24"/>
      <c r="K22" s="22"/>
      <c r="L22" s="23"/>
      <c r="M22" s="23"/>
      <c r="N22" s="24"/>
      <c r="O22" s="22"/>
      <c r="P22" s="23"/>
      <c r="R22" s="24"/>
      <c r="S22" s="22"/>
      <c r="T22" s="23"/>
    </row>
    <row r="23" spans="1:20" ht="12.75">
      <c r="A23" s="13"/>
      <c r="B23" t="s">
        <v>76</v>
      </c>
      <c r="C23" s="19">
        <v>943</v>
      </c>
      <c r="D23" s="25">
        <v>3.6</v>
      </c>
      <c r="F23" t="s">
        <v>76</v>
      </c>
      <c r="G23" s="19">
        <v>1063</v>
      </c>
      <c r="H23" s="25">
        <v>-20.7</v>
      </c>
      <c r="I23" s="23"/>
      <c r="J23" s="24"/>
      <c r="K23" s="22"/>
      <c r="L23" s="23"/>
      <c r="M23" s="23"/>
      <c r="N23" s="24"/>
      <c r="O23" s="22"/>
      <c r="P23" s="23"/>
      <c r="S23" s="22"/>
      <c r="T23" s="23"/>
    </row>
    <row r="24" spans="1:20" ht="12.75">
      <c r="A24" s="13"/>
      <c r="B24" t="s">
        <v>208</v>
      </c>
      <c r="C24" s="19">
        <v>1271</v>
      </c>
      <c r="D24" s="25">
        <v>21.2</v>
      </c>
      <c r="F24" t="s">
        <v>208</v>
      </c>
      <c r="G24" s="19">
        <v>1271</v>
      </c>
      <c r="H24" s="25">
        <v>-19.3</v>
      </c>
      <c r="I24" s="63"/>
      <c r="J24" s="24"/>
      <c r="K24" s="22"/>
      <c r="L24" s="23"/>
      <c r="M24" s="63"/>
      <c r="N24" s="24"/>
      <c r="O24" s="22"/>
      <c r="P24" s="23"/>
      <c r="S24" s="19"/>
      <c r="T24" s="25"/>
    </row>
    <row r="25" spans="1:20" ht="12.75">
      <c r="A25" s="13"/>
      <c r="C25" s="19"/>
      <c r="D25" s="25"/>
      <c r="F25" t="s">
        <v>5</v>
      </c>
      <c r="G25" s="19">
        <v>1530</v>
      </c>
      <c r="H25" s="25">
        <v>-12.6</v>
      </c>
      <c r="I25" s="63"/>
      <c r="J25" s="24"/>
      <c r="K25" s="22"/>
      <c r="L25" s="23"/>
      <c r="M25" s="63"/>
      <c r="N25" s="24"/>
      <c r="O25" s="22"/>
      <c r="P25" s="23"/>
      <c r="S25" s="19"/>
      <c r="T25" s="25"/>
    </row>
    <row r="26" spans="1:13" ht="12.75">
      <c r="A26" s="13"/>
      <c r="C26" s="19"/>
      <c r="D26" s="25"/>
      <c r="G26" s="19">
        <v>1700</v>
      </c>
      <c r="H26" s="25">
        <v>-12.7</v>
      </c>
      <c r="I26" s="17"/>
      <c r="J26" s="17"/>
      <c r="K26" s="24"/>
      <c r="L26" s="18"/>
      <c r="M26" s="29"/>
    </row>
    <row r="27" spans="1:15" ht="15.75">
      <c r="A27" s="26">
        <f>A19+1</f>
        <v>4</v>
      </c>
      <c r="B27" s="15" t="s">
        <v>36</v>
      </c>
      <c r="C27" s="15" t="s">
        <v>75</v>
      </c>
      <c r="D27" s="16" t="s">
        <v>95</v>
      </c>
      <c r="F27" s="15" t="s">
        <v>28</v>
      </c>
      <c r="G27" s="15" t="s">
        <v>75</v>
      </c>
      <c r="H27" s="16" t="s">
        <v>95</v>
      </c>
      <c r="I27" s="17"/>
      <c r="J27" s="17"/>
      <c r="K27" s="14"/>
      <c r="L27" s="14"/>
      <c r="M27" s="17"/>
      <c r="O27" s="14"/>
    </row>
    <row r="28" spans="1:15" ht="14.25">
      <c r="A28" s="26"/>
      <c r="B28" s="55" t="s">
        <v>215</v>
      </c>
      <c r="C28" s="19">
        <v>0</v>
      </c>
      <c r="D28" s="25">
        <v>-33.2</v>
      </c>
      <c r="F28" s="55" t="s">
        <v>216</v>
      </c>
      <c r="G28" s="19">
        <v>0</v>
      </c>
      <c r="H28" s="25">
        <v>-45</v>
      </c>
      <c r="I28" s="53"/>
      <c r="J28" s="53"/>
      <c r="K28" s="18"/>
      <c r="L28" s="22"/>
      <c r="M28" s="23"/>
      <c r="O28" s="18"/>
    </row>
    <row r="29" spans="1:15" ht="12.75">
      <c r="A29" s="26"/>
      <c r="B29" t="s">
        <v>77</v>
      </c>
      <c r="C29" s="19">
        <v>601</v>
      </c>
      <c r="D29" s="25">
        <v>-31.9</v>
      </c>
      <c r="F29" t="s">
        <v>207</v>
      </c>
      <c r="G29" s="19">
        <v>723</v>
      </c>
      <c r="H29" s="25">
        <v>-49.2</v>
      </c>
      <c r="I29" s="53"/>
      <c r="J29" s="53"/>
      <c r="K29" s="24"/>
      <c r="L29" s="22"/>
      <c r="M29" s="23"/>
      <c r="O29" s="24"/>
    </row>
    <row r="30" spans="1:17" ht="12.75">
      <c r="A30" s="26"/>
      <c r="B30" t="s">
        <v>207</v>
      </c>
      <c r="C30" s="19">
        <v>723</v>
      </c>
      <c r="D30" s="25">
        <v>-31.2</v>
      </c>
      <c r="F30" t="s">
        <v>208</v>
      </c>
      <c r="G30" s="19">
        <v>1271</v>
      </c>
      <c r="H30" s="25">
        <v>-46.2</v>
      </c>
      <c r="I30" s="53"/>
      <c r="J30" s="53"/>
      <c r="K30" s="24"/>
      <c r="L30" s="22"/>
      <c r="M30" s="23"/>
      <c r="O30" s="24"/>
      <c r="P30" s="22"/>
      <c r="Q30" s="23"/>
    </row>
    <row r="31" spans="1:20" ht="12.75">
      <c r="A31" s="26"/>
      <c r="B31" t="s">
        <v>76</v>
      </c>
      <c r="C31" s="19">
        <v>1190</v>
      </c>
      <c r="D31" s="25">
        <v>-23</v>
      </c>
      <c r="F31" t="s">
        <v>77</v>
      </c>
      <c r="G31" s="19">
        <v>1517</v>
      </c>
      <c r="H31" s="25">
        <v>-39.9</v>
      </c>
      <c r="I31" s="53"/>
      <c r="J31" s="24"/>
      <c r="K31" s="22"/>
      <c r="L31" s="23"/>
      <c r="M31" s="53"/>
      <c r="N31" s="24"/>
      <c r="O31" s="22"/>
      <c r="P31" s="23"/>
      <c r="S31" s="22"/>
      <c r="T31" s="23"/>
    </row>
    <row r="32" spans="1:20" ht="12.75">
      <c r="A32" s="26"/>
      <c r="B32" t="s">
        <v>208</v>
      </c>
      <c r="C32" s="19">
        <v>1271</v>
      </c>
      <c r="D32" s="25">
        <v>-22.5</v>
      </c>
      <c r="G32" s="19">
        <v>1800</v>
      </c>
      <c r="H32" s="25">
        <v>-31.5</v>
      </c>
      <c r="I32" s="53"/>
      <c r="J32" s="24"/>
      <c r="K32" s="22"/>
      <c r="L32" s="23"/>
      <c r="M32" s="53"/>
      <c r="N32" s="24"/>
      <c r="O32" s="22"/>
      <c r="P32" s="23"/>
      <c r="S32" s="19"/>
      <c r="T32" s="25"/>
    </row>
    <row r="33" spans="1:20" ht="12.75">
      <c r="A33" s="26"/>
      <c r="B33" t="s">
        <v>5</v>
      </c>
      <c r="C33" s="19">
        <v>1464</v>
      </c>
      <c r="D33" s="25">
        <v>-17.6</v>
      </c>
      <c r="G33" s="19"/>
      <c r="H33" s="25"/>
      <c r="I33" s="53"/>
      <c r="J33" s="24"/>
      <c r="K33" s="22"/>
      <c r="L33" s="23"/>
      <c r="M33" s="53"/>
      <c r="N33" s="24"/>
      <c r="O33" s="22"/>
      <c r="P33" s="23"/>
      <c r="S33" s="19"/>
      <c r="T33" s="25"/>
    </row>
    <row r="34" spans="1:16" ht="12.75">
      <c r="A34" s="26"/>
      <c r="C34" s="19">
        <v>1700</v>
      </c>
      <c r="D34" s="25">
        <v>-17.9</v>
      </c>
      <c r="G34" s="19"/>
      <c r="H34" s="25"/>
      <c r="I34" s="29"/>
      <c r="J34" s="18"/>
      <c r="K34" s="18"/>
      <c r="L34" s="29"/>
      <c r="M34" s="29"/>
      <c r="N34" s="18"/>
      <c r="O34" s="18"/>
      <c r="P34" s="29"/>
    </row>
    <row r="35" spans="1:20" ht="15.75">
      <c r="A35" s="13">
        <f>A27+1</f>
        <v>5</v>
      </c>
      <c r="B35" s="15" t="s">
        <v>83</v>
      </c>
      <c r="C35" s="15" t="s">
        <v>75</v>
      </c>
      <c r="D35" s="16" t="s">
        <v>95</v>
      </c>
      <c r="F35" s="15" t="s">
        <v>60</v>
      </c>
      <c r="G35" s="15" t="s">
        <v>75</v>
      </c>
      <c r="H35" s="16" t="s">
        <v>95</v>
      </c>
      <c r="I35" s="17"/>
      <c r="J35" s="14"/>
      <c r="K35" s="14"/>
      <c r="L35" s="17"/>
      <c r="M35" s="17"/>
      <c r="N35" s="14"/>
      <c r="O35" s="14"/>
      <c r="P35" s="17"/>
      <c r="R35" s="14"/>
      <c r="S35" s="14"/>
      <c r="T35" s="17"/>
    </row>
    <row r="36" spans="1:20" ht="14.25">
      <c r="A36" s="13"/>
      <c r="B36" s="55" t="s">
        <v>217</v>
      </c>
      <c r="C36" s="19">
        <v>0</v>
      </c>
      <c r="D36" s="25">
        <v>-52.4</v>
      </c>
      <c r="F36" s="55" t="s">
        <v>218</v>
      </c>
      <c r="G36" s="19">
        <v>0</v>
      </c>
      <c r="H36" s="25">
        <v>-60.9</v>
      </c>
      <c r="I36" s="53"/>
      <c r="J36" s="18"/>
      <c r="K36" s="22"/>
      <c r="L36" s="23"/>
      <c r="M36" s="53"/>
      <c r="N36" s="18"/>
      <c r="O36" s="22"/>
      <c r="P36" s="23"/>
      <c r="R36" s="18"/>
      <c r="S36" s="22"/>
      <c r="T36" s="23"/>
    </row>
    <row r="37" spans="1:20" ht="12.75">
      <c r="A37" s="13"/>
      <c r="B37" t="s">
        <v>77</v>
      </c>
      <c r="C37" s="19">
        <v>594</v>
      </c>
      <c r="D37" s="25">
        <v>-48.3</v>
      </c>
      <c r="F37" t="s">
        <v>77</v>
      </c>
      <c r="G37" s="19">
        <v>693</v>
      </c>
      <c r="H37" s="25">
        <v>-54.3</v>
      </c>
      <c r="I37" s="53"/>
      <c r="J37" s="24"/>
      <c r="K37" s="22"/>
      <c r="L37" s="23"/>
      <c r="M37" s="53"/>
      <c r="N37" s="24"/>
      <c r="O37" s="22"/>
      <c r="P37" s="23"/>
      <c r="R37" s="24"/>
      <c r="S37" s="22"/>
      <c r="T37" s="23"/>
    </row>
    <row r="38" spans="1:20" ht="12.75">
      <c r="A38" s="13"/>
      <c r="B38" t="s">
        <v>207</v>
      </c>
      <c r="C38" s="19">
        <v>723</v>
      </c>
      <c r="D38" s="25">
        <v>-46.8</v>
      </c>
      <c r="F38" t="s">
        <v>207</v>
      </c>
      <c r="G38" s="19">
        <v>723</v>
      </c>
      <c r="H38" s="25">
        <v>-54</v>
      </c>
      <c r="I38" s="53"/>
      <c r="J38" s="24"/>
      <c r="K38" s="22"/>
      <c r="L38" s="23"/>
      <c r="M38" s="53"/>
      <c r="N38" s="24"/>
      <c r="O38" s="22"/>
      <c r="P38" s="23"/>
      <c r="R38" s="24"/>
      <c r="S38" s="22"/>
      <c r="T38" s="23"/>
    </row>
    <row r="39" spans="1:20" ht="12.75">
      <c r="A39" s="13"/>
      <c r="B39" t="s">
        <v>78</v>
      </c>
      <c r="C39" s="19">
        <v>1038</v>
      </c>
      <c r="D39" s="25">
        <v>-39.4</v>
      </c>
      <c r="F39" t="s">
        <v>78</v>
      </c>
      <c r="G39" s="19">
        <v>1184</v>
      </c>
      <c r="H39" s="25">
        <v>-42.1</v>
      </c>
      <c r="I39" s="53"/>
      <c r="J39" s="24"/>
      <c r="K39" s="22"/>
      <c r="L39" s="23"/>
      <c r="M39" s="53"/>
      <c r="N39" s="24"/>
      <c r="O39" s="22"/>
      <c r="P39" s="23"/>
      <c r="R39" s="4"/>
      <c r="S39" s="22"/>
      <c r="T39" s="21"/>
    </row>
    <row r="40" spans="1:20" ht="12.75">
      <c r="A40" s="13"/>
      <c r="B40" t="s">
        <v>208</v>
      </c>
      <c r="C40" s="19">
        <v>1271</v>
      </c>
      <c r="D40" s="25">
        <v>-23.2</v>
      </c>
      <c r="F40" t="s">
        <v>208</v>
      </c>
      <c r="G40" s="19">
        <v>1271</v>
      </c>
      <c r="H40" s="25">
        <v>-35.5</v>
      </c>
      <c r="I40" s="53"/>
      <c r="J40" s="24"/>
      <c r="K40" s="22"/>
      <c r="L40" s="23"/>
      <c r="M40" s="53"/>
      <c r="N40" s="24"/>
      <c r="O40" s="22"/>
      <c r="P40" s="23"/>
      <c r="R40" s="4"/>
      <c r="S40" s="22"/>
      <c r="T40" s="23"/>
    </row>
    <row r="41" spans="1:20" ht="12.75">
      <c r="A41" s="13"/>
      <c r="B41" t="s">
        <v>76</v>
      </c>
      <c r="C41" s="19">
        <v>1378</v>
      </c>
      <c r="D41" s="25">
        <v>-13.6</v>
      </c>
      <c r="F41" t="s">
        <v>76</v>
      </c>
      <c r="G41" s="19">
        <v>1576</v>
      </c>
      <c r="H41" s="25">
        <v>-7.4</v>
      </c>
      <c r="I41" s="53"/>
      <c r="J41" s="24"/>
      <c r="K41" s="22"/>
      <c r="L41" s="23"/>
      <c r="M41" s="53"/>
      <c r="N41" s="24"/>
      <c r="O41" s="22"/>
      <c r="P41" s="23"/>
      <c r="S41" s="19"/>
      <c r="T41" s="25"/>
    </row>
    <row r="42" spans="1:16" ht="12.75">
      <c r="A42" s="13"/>
      <c r="C42" s="19">
        <v>1700</v>
      </c>
      <c r="D42" s="25">
        <v>11.4</v>
      </c>
      <c r="G42" s="19">
        <v>1700</v>
      </c>
      <c r="H42" s="25">
        <v>2.5</v>
      </c>
      <c r="I42" s="29"/>
      <c r="J42" s="18"/>
      <c r="K42" s="18"/>
      <c r="L42" s="29"/>
      <c r="M42" s="29"/>
      <c r="N42" s="18"/>
      <c r="O42" s="18"/>
      <c r="P42" s="29"/>
    </row>
    <row r="43" spans="1:20" ht="15.75">
      <c r="A43" s="26">
        <f>A35+1</f>
        <v>6</v>
      </c>
      <c r="B43" s="15" t="s">
        <v>10</v>
      </c>
      <c r="C43" s="15" t="s">
        <v>75</v>
      </c>
      <c r="D43" s="16" t="s">
        <v>95</v>
      </c>
      <c r="I43" s="17"/>
      <c r="J43" s="14"/>
      <c r="K43" s="14"/>
      <c r="L43" s="17"/>
      <c r="M43" s="17"/>
      <c r="N43" s="14"/>
      <c r="O43" s="14"/>
      <c r="P43" s="17"/>
      <c r="R43" s="14"/>
      <c r="S43" s="14"/>
      <c r="T43" s="17"/>
    </row>
    <row r="44" spans="1:20" ht="14.25">
      <c r="A44" s="26"/>
      <c r="B44" s="55" t="s">
        <v>219</v>
      </c>
      <c r="C44" s="19">
        <v>0</v>
      </c>
      <c r="D44" s="25">
        <v>-130</v>
      </c>
      <c r="I44" s="53"/>
      <c r="J44" s="18"/>
      <c r="K44" s="22"/>
      <c r="L44" s="23"/>
      <c r="M44" s="53"/>
      <c r="N44" s="18"/>
      <c r="O44" s="22"/>
      <c r="P44" s="23"/>
      <c r="R44" s="18"/>
      <c r="S44" s="40"/>
      <c r="T44" s="21"/>
    </row>
    <row r="45" spans="1:20" ht="12.75">
      <c r="A45" s="26"/>
      <c r="B45" t="s">
        <v>207</v>
      </c>
      <c r="C45" s="19">
        <v>723</v>
      </c>
      <c r="D45" s="25">
        <v>-126.3</v>
      </c>
      <c r="I45" s="53"/>
      <c r="J45" s="24"/>
      <c r="K45" s="22"/>
      <c r="L45" s="23"/>
      <c r="M45" s="53"/>
      <c r="N45" s="24"/>
      <c r="O45" s="22"/>
      <c r="P45" s="23"/>
      <c r="R45" s="4"/>
      <c r="S45" s="40"/>
      <c r="T45" s="21"/>
    </row>
    <row r="46" spans="1:20" ht="12.75">
      <c r="A46" s="26"/>
      <c r="B46" t="s">
        <v>77</v>
      </c>
      <c r="C46" s="19">
        <v>1116</v>
      </c>
      <c r="D46" s="25">
        <v>-119.7</v>
      </c>
      <c r="I46" s="53"/>
      <c r="J46" s="24"/>
      <c r="K46" s="22"/>
      <c r="L46" s="23"/>
      <c r="M46" s="53"/>
      <c r="N46" s="24"/>
      <c r="O46" s="22"/>
      <c r="P46" s="23"/>
      <c r="R46" s="4"/>
      <c r="S46" s="40"/>
      <c r="T46" s="21"/>
    </row>
    <row r="47" spans="1:20" ht="12.75">
      <c r="A47" s="26"/>
      <c r="B47" t="s">
        <v>208</v>
      </c>
      <c r="C47" s="19">
        <v>1271</v>
      </c>
      <c r="D47" s="25">
        <v>-116.6</v>
      </c>
      <c r="I47" s="53"/>
      <c r="J47" s="24"/>
      <c r="K47" s="22"/>
      <c r="L47" s="23"/>
      <c r="M47" s="53"/>
      <c r="N47" s="24"/>
      <c r="O47" s="22"/>
      <c r="P47" s="23"/>
      <c r="S47" s="19"/>
      <c r="T47" s="25"/>
    </row>
    <row r="48" spans="1:20" ht="12.75">
      <c r="A48" s="26"/>
      <c r="B48" t="s">
        <v>78</v>
      </c>
      <c r="C48" s="19">
        <v>1756</v>
      </c>
      <c r="D48" s="25">
        <v>-97.2</v>
      </c>
      <c r="I48" s="53"/>
      <c r="J48" s="24"/>
      <c r="K48" s="22"/>
      <c r="L48" s="23"/>
      <c r="M48" s="53"/>
      <c r="N48" s="24"/>
      <c r="O48" s="22"/>
      <c r="P48" s="23"/>
      <c r="S48" s="19"/>
      <c r="T48" s="25"/>
    </row>
    <row r="49" spans="1:20" ht="12.75">
      <c r="A49" s="26"/>
      <c r="C49" s="19">
        <v>2000</v>
      </c>
      <c r="D49" s="25">
        <v>-77.4</v>
      </c>
      <c r="I49" s="53"/>
      <c r="J49" s="24"/>
      <c r="K49" s="22"/>
      <c r="L49" s="23"/>
      <c r="M49" s="53"/>
      <c r="N49" s="24"/>
      <c r="O49" s="22"/>
      <c r="P49" s="23"/>
      <c r="S49" s="19"/>
      <c r="T49" s="25"/>
    </row>
    <row r="50" spans="1:16" ht="12.75">
      <c r="A50" s="26"/>
      <c r="B50" s="18"/>
      <c r="C50" s="22"/>
      <c r="D50" s="64"/>
      <c r="E50" s="56"/>
      <c r="F50" s="18"/>
      <c r="G50" s="18"/>
      <c r="H50" s="29"/>
      <c r="I50" s="29"/>
      <c r="J50" s="18"/>
      <c r="K50" s="18"/>
      <c r="L50" s="29"/>
      <c r="M50" s="29"/>
      <c r="N50" s="18"/>
      <c r="O50" s="18"/>
      <c r="P50" s="29"/>
    </row>
    <row r="51" spans="1:16" ht="12.75">
      <c r="A51" s="13">
        <f>A43+1</f>
        <v>7</v>
      </c>
      <c r="E51" s="56"/>
      <c r="F51" s="14"/>
      <c r="G51" s="14"/>
      <c r="H51" s="17"/>
      <c r="J51" s="14"/>
      <c r="K51" s="14"/>
      <c r="L51" s="17"/>
      <c r="N51" s="14"/>
      <c r="O51" s="14"/>
      <c r="P51" s="17"/>
    </row>
    <row r="52" spans="1:16" ht="12.75">
      <c r="A52" s="13"/>
      <c r="E52" s="56"/>
      <c r="F52" s="18"/>
      <c r="G52" s="22"/>
      <c r="H52" s="23"/>
      <c r="J52" s="18"/>
      <c r="K52" s="22"/>
      <c r="L52" s="23"/>
      <c r="N52" s="18"/>
      <c r="O52" s="22"/>
      <c r="P52" s="23"/>
    </row>
    <row r="53" spans="1:16" ht="12.75">
      <c r="A53" s="13"/>
      <c r="E53" s="56"/>
      <c r="F53" s="24"/>
      <c r="G53" s="22"/>
      <c r="H53" s="23"/>
      <c r="J53" s="24"/>
      <c r="K53" s="22"/>
      <c r="L53" s="23"/>
      <c r="N53" s="24"/>
      <c r="O53" s="22"/>
      <c r="P53" s="23"/>
    </row>
    <row r="54" spans="1:16" ht="12.75">
      <c r="A54" s="13"/>
      <c r="E54" s="56"/>
      <c r="F54" s="24"/>
      <c r="G54" s="22"/>
      <c r="H54" s="23"/>
      <c r="J54" s="24"/>
      <c r="K54" s="22"/>
      <c r="L54" s="23"/>
      <c r="N54" s="24"/>
      <c r="O54" s="22"/>
      <c r="P54" s="23"/>
    </row>
    <row r="55" spans="1:16" ht="12.75">
      <c r="A55" s="13"/>
      <c r="E55" s="56"/>
      <c r="F55" s="24"/>
      <c r="G55" s="22"/>
      <c r="H55" s="23"/>
      <c r="J55" s="24"/>
      <c r="K55" s="22"/>
      <c r="L55" s="23"/>
      <c r="N55" s="24"/>
      <c r="O55" s="22"/>
      <c r="P55" s="23"/>
    </row>
    <row r="56" spans="1:16" ht="12.75">
      <c r="A56" s="13"/>
      <c r="E56" s="56"/>
      <c r="F56" s="24"/>
      <c r="G56" s="22"/>
      <c r="H56" s="23"/>
      <c r="J56" s="24"/>
      <c r="K56" s="22"/>
      <c r="L56" s="23"/>
      <c r="N56" s="24"/>
      <c r="O56" s="22"/>
      <c r="P56" s="23"/>
    </row>
    <row r="57" spans="1:16" ht="12.75">
      <c r="A57" s="13"/>
      <c r="E57" s="65"/>
      <c r="F57" s="24"/>
      <c r="G57" s="22"/>
      <c r="H57" s="23"/>
      <c r="J57" s="24"/>
      <c r="K57" s="22"/>
      <c r="L57" s="23"/>
      <c r="N57" s="24"/>
      <c r="O57" s="22"/>
      <c r="P57" s="23"/>
    </row>
    <row r="58" spans="1:16" ht="12.75">
      <c r="A58" s="13"/>
      <c r="E58" s="56"/>
      <c r="F58" s="18"/>
      <c r="G58" s="18"/>
      <c r="H58" s="29"/>
      <c r="J58" s="18"/>
      <c r="K58" s="18"/>
      <c r="L58" s="29"/>
      <c r="N58" s="18"/>
      <c r="O58" s="18"/>
      <c r="P58" s="29"/>
    </row>
    <row r="59" spans="1:16" ht="12.75">
      <c r="A59" s="26">
        <f>A51+1</f>
        <v>8</v>
      </c>
      <c r="F59" s="14"/>
      <c r="G59" s="14"/>
      <c r="H59" s="17"/>
      <c r="J59" s="14"/>
      <c r="K59" s="14"/>
      <c r="L59" s="17"/>
      <c r="N59" s="14"/>
      <c r="O59" s="14"/>
      <c r="P59" s="17"/>
    </row>
    <row r="60" spans="1:16" ht="12.75">
      <c r="A60" s="26"/>
      <c r="F60" s="18"/>
      <c r="G60" s="22"/>
      <c r="H60" s="23"/>
      <c r="J60" s="18"/>
      <c r="K60" s="22"/>
      <c r="L60" s="23"/>
      <c r="N60" s="18"/>
      <c r="O60" s="22"/>
      <c r="P60" s="23"/>
    </row>
    <row r="61" spans="1:16" ht="12.75">
      <c r="A61" s="26"/>
      <c r="F61" s="24"/>
      <c r="G61" s="22"/>
      <c r="H61" s="23"/>
      <c r="J61" s="24"/>
      <c r="K61" s="22"/>
      <c r="L61" s="23"/>
      <c r="N61" s="24"/>
      <c r="O61" s="22"/>
      <c r="P61" s="23"/>
    </row>
    <row r="62" spans="1:16" ht="12.75">
      <c r="A62" s="26"/>
      <c r="F62" s="24"/>
      <c r="G62" s="22"/>
      <c r="H62" s="23"/>
      <c r="J62" s="24"/>
      <c r="K62" s="22"/>
      <c r="L62" s="23"/>
      <c r="N62" s="24"/>
      <c r="O62" s="22"/>
      <c r="P62" s="23"/>
    </row>
    <row r="63" spans="1:16" ht="12.75">
      <c r="A63" s="26"/>
      <c r="F63" s="24"/>
      <c r="G63" s="22"/>
      <c r="H63" s="23"/>
      <c r="J63" s="24"/>
      <c r="K63" s="22"/>
      <c r="L63" s="23"/>
      <c r="N63" s="24"/>
      <c r="O63" s="22"/>
      <c r="P63" s="23"/>
    </row>
    <row r="64" spans="1:16" ht="12.75">
      <c r="A64" s="26"/>
      <c r="F64" s="24"/>
      <c r="G64" s="22"/>
      <c r="H64" s="23"/>
      <c r="J64" s="24"/>
      <c r="K64" s="22"/>
      <c r="L64" s="23"/>
      <c r="N64" s="24"/>
      <c r="O64" s="22"/>
      <c r="P64" s="23"/>
    </row>
    <row r="65" spans="1:16" ht="12.75">
      <c r="A65" s="26"/>
      <c r="F65" s="24"/>
      <c r="G65" s="22"/>
      <c r="H65" s="23"/>
      <c r="J65" s="24"/>
      <c r="K65" s="22"/>
      <c r="L65" s="23"/>
      <c r="N65" s="24"/>
      <c r="O65" s="22"/>
      <c r="P65" s="23"/>
    </row>
    <row r="66" spans="1:16" ht="12.75">
      <c r="A66" s="26"/>
      <c r="F66" s="18"/>
      <c r="G66" s="18"/>
      <c r="H66" s="29"/>
      <c r="J66" s="18"/>
      <c r="K66" s="18"/>
      <c r="L66" s="29"/>
      <c r="N66" s="24"/>
      <c r="O66" s="18"/>
      <c r="P66" s="29"/>
    </row>
    <row r="67" spans="1:16" ht="12.75">
      <c r="A67" s="13">
        <f>A59+1</f>
        <v>9</v>
      </c>
      <c r="E67" s="56"/>
      <c r="F67" s="14"/>
      <c r="G67" s="14"/>
      <c r="H67" s="17"/>
      <c r="J67" s="14"/>
      <c r="K67" s="14"/>
      <c r="L67" s="17"/>
      <c r="N67" s="14"/>
      <c r="O67" s="14"/>
      <c r="P67" s="17"/>
    </row>
    <row r="68" spans="1:16" ht="12.75">
      <c r="A68" s="13"/>
      <c r="E68" s="56"/>
      <c r="F68" s="18"/>
      <c r="G68" s="22"/>
      <c r="H68" s="23"/>
      <c r="J68" s="18"/>
      <c r="K68" s="22"/>
      <c r="L68" s="23"/>
      <c r="N68" s="18"/>
      <c r="O68" s="22"/>
      <c r="P68" s="23"/>
    </row>
    <row r="69" spans="1:16" ht="12.75">
      <c r="A69" s="13"/>
      <c r="E69" s="56"/>
      <c r="F69" s="24"/>
      <c r="G69" s="22"/>
      <c r="H69" s="23"/>
      <c r="J69" s="24"/>
      <c r="K69" s="22"/>
      <c r="L69" s="23"/>
      <c r="N69" s="24"/>
      <c r="O69" s="22"/>
      <c r="P69" s="23"/>
    </row>
    <row r="70" spans="1:16" ht="12.75">
      <c r="A70" s="13"/>
      <c r="E70" s="56"/>
      <c r="F70" s="24"/>
      <c r="G70" s="22"/>
      <c r="H70" s="23"/>
      <c r="J70" s="24"/>
      <c r="K70" s="22"/>
      <c r="L70" s="23"/>
      <c r="N70" s="24"/>
      <c r="O70" s="22"/>
      <c r="P70" s="23"/>
    </row>
    <row r="71" spans="1:16" ht="12.75">
      <c r="A71" s="13"/>
      <c r="E71" s="56"/>
      <c r="F71" s="24"/>
      <c r="G71" s="22"/>
      <c r="H71" s="23"/>
      <c r="J71" s="24"/>
      <c r="K71" s="22"/>
      <c r="L71" s="23"/>
      <c r="N71" s="24"/>
      <c r="O71" s="22"/>
      <c r="P71" s="23"/>
    </row>
    <row r="72" spans="1:16" ht="12.75">
      <c r="A72" s="13"/>
      <c r="E72" s="56"/>
      <c r="F72" s="24"/>
      <c r="G72" s="22"/>
      <c r="H72" s="23"/>
      <c r="J72" s="24"/>
      <c r="K72" s="22"/>
      <c r="L72" s="23"/>
      <c r="N72" s="24"/>
      <c r="O72" s="22"/>
      <c r="P72" s="23"/>
    </row>
    <row r="73" spans="1:16" ht="12.75">
      <c r="A73" s="13"/>
      <c r="E73" s="65"/>
      <c r="F73" s="24"/>
      <c r="G73" s="22"/>
      <c r="H73" s="23"/>
      <c r="J73" s="24"/>
      <c r="K73" s="22"/>
      <c r="L73" s="23"/>
      <c r="N73" s="24"/>
      <c r="O73" s="22"/>
      <c r="P73" s="23"/>
    </row>
    <row r="74" spans="1:11" ht="12.75">
      <c r="A74" s="13"/>
      <c r="E74" s="58"/>
      <c r="F74" s="18"/>
      <c r="G74" s="29"/>
      <c r="I74" s="18"/>
      <c r="J74" s="18"/>
      <c r="K74" s="29"/>
    </row>
    <row r="75" spans="1:11" ht="12.75">
      <c r="A75" s="26">
        <f>A67+1</f>
        <v>10</v>
      </c>
      <c r="E75" s="65"/>
      <c r="F75" s="14"/>
      <c r="G75" s="17"/>
      <c r="I75" s="14"/>
      <c r="J75" s="14"/>
      <c r="K75" s="17"/>
    </row>
    <row r="76" spans="1:11" ht="12.75">
      <c r="A76" s="26"/>
      <c r="E76" s="58"/>
      <c r="F76" s="22"/>
      <c r="G76" s="23"/>
      <c r="I76" s="18"/>
      <c r="J76" s="22"/>
      <c r="K76" s="23"/>
    </row>
    <row r="77" spans="1:11" ht="12.75">
      <c r="A77" s="26"/>
      <c r="E77" s="66"/>
      <c r="F77" s="22"/>
      <c r="G77" s="23"/>
      <c r="I77" s="24"/>
      <c r="J77" s="22"/>
      <c r="K77" s="23"/>
    </row>
    <row r="78" spans="1:11" ht="12.75">
      <c r="A78" s="26"/>
      <c r="E78" s="66"/>
      <c r="F78" s="22"/>
      <c r="G78" s="23"/>
      <c r="I78" s="24"/>
      <c r="J78" s="22"/>
      <c r="K78" s="23"/>
    </row>
    <row r="79" spans="1:11" ht="12.75">
      <c r="A79" s="26"/>
      <c r="E79" s="66"/>
      <c r="F79" s="22"/>
      <c r="G79" s="23"/>
      <c r="I79" s="24"/>
      <c r="J79" s="22"/>
      <c r="K79" s="23"/>
    </row>
    <row r="80" spans="1:11" ht="12.75">
      <c r="A80" s="26"/>
      <c r="E80" s="66"/>
      <c r="F80" s="22"/>
      <c r="G80" s="23"/>
      <c r="I80" s="24"/>
      <c r="J80" s="22"/>
      <c r="K80" s="23"/>
    </row>
    <row r="81" spans="1:11" ht="12.75">
      <c r="A81" s="26"/>
      <c r="E81" s="66"/>
      <c r="F81" s="22"/>
      <c r="G81" s="23"/>
      <c r="I81" s="24"/>
      <c r="J81" s="22"/>
      <c r="K81" s="23"/>
    </row>
    <row r="82" spans="1:11" ht="12.75">
      <c r="A82" s="26"/>
      <c r="E82" s="58"/>
      <c r="F82" s="18"/>
      <c r="G82" s="29"/>
      <c r="I82" s="18"/>
      <c r="J82" s="18"/>
      <c r="K82" s="29"/>
    </row>
    <row r="83" spans="1:11" ht="12.75">
      <c r="A83" s="13">
        <f>A75+1</f>
        <v>11</v>
      </c>
      <c r="B83" s="14"/>
      <c r="C83" s="17"/>
      <c r="E83" s="65"/>
      <c r="F83" s="14"/>
      <c r="G83" s="17"/>
      <c r="I83" s="14"/>
      <c r="J83" s="14"/>
      <c r="K83" s="17"/>
    </row>
    <row r="84" spans="1:11" ht="12.75">
      <c r="A84" s="13"/>
      <c r="B84" s="22"/>
      <c r="C84" s="23"/>
      <c r="E84" s="58"/>
      <c r="F84" s="22"/>
      <c r="G84" s="23"/>
      <c r="I84" s="18"/>
      <c r="J84" s="22"/>
      <c r="K84" s="23"/>
    </row>
    <row r="85" spans="1:11" ht="12.75">
      <c r="A85" s="13"/>
      <c r="B85" s="22"/>
      <c r="C85" s="23"/>
      <c r="E85" s="66"/>
      <c r="F85" s="22"/>
      <c r="G85" s="23"/>
      <c r="I85" s="24"/>
      <c r="J85" s="22"/>
      <c r="K85" s="23"/>
    </row>
    <row r="86" spans="1:11" ht="12.75">
      <c r="A86" s="13"/>
      <c r="B86" s="22"/>
      <c r="C86" s="23"/>
      <c r="E86" s="66"/>
      <c r="F86" s="22"/>
      <c r="G86" s="23"/>
      <c r="I86" s="24"/>
      <c r="J86" s="22"/>
      <c r="K86" s="23"/>
    </row>
    <row r="87" spans="1:11" ht="12.75">
      <c r="A87" s="13"/>
      <c r="B87" s="22"/>
      <c r="C87" s="23"/>
      <c r="E87" s="66"/>
      <c r="F87" s="22"/>
      <c r="G87" s="23"/>
      <c r="I87" s="24"/>
      <c r="J87" s="22"/>
      <c r="K87" s="23"/>
    </row>
    <row r="88" spans="1:11" ht="12.75">
      <c r="A88" s="13"/>
      <c r="B88" s="22"/>
      <c r="C88" s="23"/>
      <c r="E88" s="66"/>
      <c r="F88" s="22"/>
      <c r="G88" s="23"/>
      <c r="I88" s="24"/>
      <c r="J88" s="22"/>
      <c r="K88" s="23"/>
    </row>
    <row r="89" spans="1:11" ht="12.75">
      <c r="A89" s="13"/>
      <c r="B89" s="22"/>
      <c r="C89" s="23"/>
      <c r="E89" s="66"/>
      <c r="F89" s="22"/>
      <c r="G89" s="23"/>
      <c r="I89" s="24"/>
      <c r="J89" s="22"/>
      <c r="K89" s="23"/>
    </row>
    <row r="90" spans="1:11" ht="12.75">
      <c r="A90" s="13"/>
      <c r="B90" s="18"/>
      <c r="C90" s="29"/>
      <c r="E90" s="58"/>
      <c r="F90" s="18"/>
      <c r="G90" s="29"/>
      <c r="I90" s="18"/>
      <c r="J90" s="18"/>
      <c r="K90" s="29"/>
    </row>
    <row r="91" spans="1:11" ht="12.75">
      <c r="A91" s="26">
        <f>A83+1</f>
        <v>12</v>
      </c>
      <c r="B91" s="14"/>
      <c r="C91" s="17"/>
      <c r="E91" s="65"/>
      <c r="F91" s="14"/>
      <c r="G91" s="17"/>
      <c r="I91" s="14"/>
      <c r="J91" s="14"/>
      <c r="K91" s="17"/>
    </row>
    <row r="92" spans="1:11" ht="12.75">
      <c r="A92" s="26"/>
      <c r="B92" s="22"/>
      <c r="C92" s="23"/>
      <c r="E92" s="58"/>
      <c r="F92" s="22"/>
      <c r="G92" s="23"/>
      <c r="I92" s="18"/>
      <c r="J92" s="22"/>
      <c r="K92" s="23"/>
    </row>
    <row r="93" spans="1:11" ht="12.75">
      <c r="A93" s="26"/>
      <c r="B93" s="22"/>
      <c r="C93" s="23"/>
      <c r="E93" s="66"/>
      <c r="F93" s="22"/>
      <c r="G93" s="23"/>
      <c r="I93" s="24"/>
      <c r="J93" s="22"/>
      <c r="K93" s="23"/>
    </row>
    <row r="94" spans="1:11" ht="12.75">
      <c r="A94" s="26"/>
      <c r="B94" s="22"/>
      <c r="C94" s="23"/>
      <c r="E94" s="66"/>
      <c r="F94" s="22"/>
      <c r="G94" s="23"/>
      <c r="I94" s="24"/>
      <c r="J94" s="22"/>
      <c r="K94" s="23"/>
    </row>
    <row r="95" spans="1:11" ht="12.75">
      <c r="A95" s="26"/>
      <c r="B95" s="22"/>
      <c r="C95" s="23"/>
      <c r="E95" s="66"/>
      <c r="F95" s="22"/>
      <c r="G95" s="23"/>
      <c r="I95" s="24"/>
      <c r="J95" s="22"/>
      <c r="K95" s="23"/>
    </row>
    <row r="96" spans="1:11" ht="12.75">
      <c r="A96" s="26"/>
      <c r="B96" s="22"/>
      <c r="C96" s="23"/>
      <c r="E96" s="66"/>
      <c r="F96" s="22"/>
      <c r="G96" s="23"/>
      <c r="I96" s="24"/>
      <c r="J96" s="22"/>
      <c r="K96" s="23"/>
    </row>
    <row r="97" spans="1:11" ht="12.75">
      <c r="A97" s="26"/>
      <c r="B97" s="22"/>
      <c r="C97" s="23"/>
      <c r="E97" s="66"/>
      <c r="F97" s="22"/>
      <c r="G97" s="23"/>
      <c r="I97" s="24"/>
      <c r="J97" s="22"/>
      <c r="K97" s="23"/>
    </row>
    <row r="98" spans="1:11" ht="12.75">
      <c r="A98" s="26"/>
      <c r="B98" s="18"/>
      <c r="C98" s="29"/>
      <c r="E98" s="58"/>
      <c r="F98" s="18"/>
      <c r="G98" s="29"/>
      <c r="I98" s="18"/>
      <c r="J98" s="18"/>
      <c r="K98" s="29"/>
    </row>
    <row r="99" spans="1:11" ht="12.75">
      <c r="A99" s="13">
        <f>A91+1</f>
        <v>13</v>
      </c>
      <c r="B99" s="4"/>
      <c r="C99" s="40"/>
      <c r="D99" s="21"/>
      <c r="E99" s="65"/>
      <c r="F99" s="14"/>
      <c r="G99" s="17"/>
      <c r="I99" s="14"/>
      <c r="J99" s="14"/>
      <c r="K99" s="17"/>
    </row>
    <row r="100" spans="1:11" ht="12.75">
      <c r="A100" s="13"/>
      <c r="B100" s="14"/>
      <c r="C100" s="14"/>
      <c r="D100" s="16"/>
      <c r="E100" s="58"/>
      <c r="F100" s="22"/>
      <c r="G100" s="23"/>
      <c r="I100" s="18"/>
      <c r="J100" s="22"/>
      <c r="K100" s="23"/>
    </row>
    <row r="101" spans="1:11" ht="12.75">
      <c r="A101" s="13"/>
      <c r="B101" s="30"/>
      <c r="C101" s="40"/>
      <c r="D101" s="21"/>
      <c r="E101" s="66"/>
      <c r="F101" s="22"/>
      <c r="G101" s="23"/>
      <c r="I101" s="24"/>
      <c r="J101" s="22"/>
      <c r="K101" s="23"/>
    </row>
    <row r="102" spans="1:11" ht="12.75">
      <c r="A102" s="13"/>
      <c r="B102" s="4"/>
      <c r="C102" s="40"/>
      <c r="D102" s="21"/>
      <c r="E102" s="66"/>
      <c r="F102" s="22"/>
      <c r="G102" s="23"/>
      <c r="I102" s="24"/>
      <c r="J102" s="22"/>
      <c r="K102" s="23"/>
    </row>
    <row r="103" spans="1:11" ht="12.75">
      <c r="A103" s="13"/>
      <c r="B103" s="41"/>
      <c r="C103" s="40"/>
      <c r="D103" s="21"/>
      <c r="E103" s="66"/>
      <c r="F103" s="22"/>
      <c r="G103" s="23"/>
      <c r="I103" s="24"/>
      <c r="J103" s="22"/>
      <c r="K103" s="23"/>
    </row>
    <row r="104" spans="1:11" ht="12.75">
      <c r="A104" s="13"/>
      <c r="B104" s="4"/>
      <c r="C104" s="40"/>
      <c r="D104" s="21"/>
      <c r="E104" s="66"/>
      <c r="F104" s="22"/>
      <c r="G104" s="23"/>
      <c r="I104" s="24"/>
      <c r="J104" s="22"/>
      <c r="K104" s="23"/>
    </row>
    <row r="105" spans="1:11" ht="12.75">
      <c r="A105" s="13"/>
      <c r="B105" s="4"/>
      <c r="C105" s="40"/>
      <c r="D105" s="21"/>
      <c r="E105" s="66"/>
      <c r="F105" s="22"/>
      <c r="G105" s="23"/>
      <c r="I105" s="24"/>
      <c r="J105" s="22"/>
      <c r="K105" s="23"/>
    </row>
    <row r="106" spans="1:11" ht="12.75">
      <c r="A106" s="13"/>
      <c r="B106" s="4"/>
      <c r="C106" s="40"/>
      <c r="D106" s="21"/>
      <c r="E106" s="58"/>
      <c r="F106" s="18"/>
      <c r="G106" s="29"/>
      <c r="I106" s="18"/>
      <c r="J106" s="18"/>
      <c r="K106" s="29"/>
    </row>
    <row r="107" spans="1:16" ht="12.75">
      <c r="A107" s="26">
        <f>A99+1</f>
        <v>14</v>
      </c>
      <c r="B107" s="14"/>
      <c r="C107" s="14"/>
      <c r="D107" s="16"/>
      <c r="F107" s="14"/>
      <c r="G107" s="14"/>
      <c r="H107" s="17"/>
      <c r="J107" s="14"/>
      <c r="K107" s="14"/>
      <c r="L107" s="17"/>
      <c r="N107" s="14"/>
      <c r="O107" s="14"/>
      <c r="P107" s="17"/>
    </row>
    <row r="108" spans="1:16" ht="12.75">
      <c r="A108" s="26"/>
      <c r="B108" s="30"/>
      <c r="C108" s="40"/>
      <c r="D108" s="21"/>
      <c r="F108" s="18"/>
      <c r="G108" s="22"/>
      <c r="H108" s="23"/>
      <c r="J108" s="18"/>
      <c r="K108" s="22"/>
      <c r="L108" s="23"/>
      <c r="N108" s="18"/>
      <c r="O108" s="24"/>
      <c r="P108" s="23"/>
    </row>
    <row r="109" spans="1:16" ht="12.75">
      <c r="A109" s="26"/>
      <c r="B109" s="4"/>
      <c r="C109" s="40"/>
      <c r="D109" s="21"/>
      <c r="F109" s="24"/>
      <c r="G109" s="22"/>
      <c r="H109" s="23"/>
      <c r="J109" s="24"/>
      <c r="K109" s="22"/>
      <c r="L109" s="23"/>
      <c r="N109" s="24"/>
      <c r="O109" s="24"/>
      <c r="P109" s="23"/>
    </row>
    <row r="110" spans="1:16" ht="12.75">
      <c r="A110" s="26"/>
      <c r="B110" s="41"/>
      <c r="C110" s="40"/>
      <c r="D110" s="21"/>
      <c r="F110" s="24"/>
      <c r="G110" s="22"/>
      <c r="H110" s="23"/>
      <c r="J110" s="24"/>
      <c r="K110" s="22"/>
      <c r="L110" s="23"/>
      <c r="N110" s="24"/>
      <c r="O110" s="24"/>
      <c r="P110" s="23"/>
    </row>
    <row r="111" spans="1:16" ht="12.75">
      <c r="A111" s="26"/>
      <c r="B111" s="4"/>
      <c r="C111" s="40"/>
      <c r="D111" s="21"/>
      <c r="F111" s="24"/>
      <c r="G111" s="22"/>
      <c r="H111" s="23"/>
      <c r="J111" s="24"/>
      <c r="K111" s="22"/>
      <c r="L111" s="23"/>
      <c r="N111" s="24"/>
      <c r="O111" s="24"/>
      <c r="P111" s="23"/>
    </row>
    <row r="112" spans="1:16" ht="12.75">
      <c r="A112" s="26"/>
      <c r="B112" s="4"/>
      <c r="C112" s="40"/>
      <c r="D112" s="21"/>
      <c r="F112" s="24"/>
      <c r="G112" s="22"/>
      <c r="H112" s="23"/>
      <c r="J112" s="24"/>
      <c r="K112" s="22"/>
      <c r="L112" s="23"/>
      <c r="N112" s="24"/>
      <c r="O112" s="24"/>
      <c r="P112" s="23"/>
    </row>
    <row r="113" spans="1:16" ht="12.75">
      <c r="A113" s="26"/>
      <c r="B113" s="4"/>
      <c r="C113" s="40"/>
      <c r="D113" s="21"/>
      <c r="F113" s="24"/>
      <c r="G113" s="22"/>
      <c r="H113" s="23"/>
      <c r="J113" s="24"/>
      <c r="K113" s="22"/>
      <c r="L113" s="23"/>
      <c r="N113" s="24"/>
      <c r="O113" s="24"/>
      <c r="P113" s="23"/>
    </row>
    <row r="114" spans="1:16" ht="12.75">
      <c r="A114" s="26"/>
      <c r="B114" s="4"/>
      <c r="C114" s="67"/>
      <c r="D114" s="67"/>
      <c r="F114" s="18"/>
      <c r="G114" s="18"/>
      <c r="H114" s="29"/>
      <c r="J114" s="18"/>
      <c r="K114" s="18"/>
      <c r="L114" s="29"/>
      <c r="N114" s="18"/>
      <c r="O114" s="18"/>
      <c r="P114" s="29"/>
    </row>
    <row r="115" spans="1:16" ht="12.75">
      <c r="A115" s="13">
        <f>A107+1</f>
        <v>15</v>
      </c>
      <c r="B115" s="14"/>
      <c r="C115" s="14"/>
      <c r="D115" s="16"/>
      <c r="F115" s="14"/>
      <c r="G115" s="14"/>
      <c r="H115" s="17"/>
      <c r="J115" s="14"/>
      <c r="K115" s="14"/>
      <c r="L115" s="17"/>
      <c r="N115" s="14"/>
      <c r="O115" s="14"/>
      <c r="P115" s="17"/>
    </row>
    <row r="116" spans="1:16" ht="12.75">
      <c r="A116" s="13"/>
      <c r="B116" s="30"/>
      <c r="C116" s="40"/>
      <c r="D116" s="21"/>
      <c r="F116" s="18"/>
      <c r="G116" s="22"/>
      <c r="H116" s="23"/>
      <c r="J116" s="18"/>
      <c r="K116" s="22"/>
      <c r="L116" s="23"/>
      <c r="N116" s="18"/>
      <c r="O116" s="24"/>
      <c r="P116" s="23"/>
    </row>
    <row r="117" spans="1:16" ht="12.75">
      <c r="A117" s="13"/>
      <c r="B117" s="4"/>
      <c r="C117" s="40"/>
      <c r="D117" s="21"/>
      <c r="F117" s="24"/>
      <c r="G117" s="22"/>
      <c r="H117" s="23"/>
      <c r="I117" s="53"/>
      <c r="J117" s="24"/>
      <c r="K117" s="22"/>
      <c r="L117" s="23"/>
      <c r="M117" s="53"/>
      <c r="N117" s="24"/>
      <c r="O117" s="24"/>
      <c r="P117" s="53"/>
    </row>
    <row r="118" spans="1:16" ht="12.75">
      <c r="A118" s="13"/>
      <c r="B118" s="41"/>
      <c r="C118" s="40"/>
      <c r="D118" s="21"/>
      <c r="F118" s="24"/>
      <c r="G118" s="22"/>
      <c r="H118" s="53"/>
      <c r="I118" s="53"/>
      <c r="J118" s="24"/>
      <c r="K118" s="22"/>
      <c r="L118" s="23"/>
      <c r="M118" s="53"/>
      <c r="N118" s="24"/>
      <c r="O118" s="24"/>
      <c r="P118" s="53"/>
    </row>
    <row r="119" spans="1:16" ht="12.75">
      <c r="A119" s="13"/>
      <c r="B119" s="4"/>
      <c r="C119" s="40"/>
      <c r="D119" s="21"/>
      <c r="F119" s="24"/>
      <c r="G119" s="22"/>
      <c r="H119" s="53"/>
      <c r="I119" s="53"/>
      <c r="J119" s="24"/>
      <c r="K119" s="22"/>
      <c r="L119" s="53"/>
      <c r="M119" s="53"/>
      <c r="N119" s="24"/>
      <c r="O119" s="24"/>
      <c r="P119" s="53"/>
    </row>
    <row r="120" spans="1:16" ht="12.75">
      <c r="A120" s="13"/>
      <c r="B120" s="4"/>
      <c r="C120" s="40"/>
      <c r="D120" s="21"/>
      <c r="F120" s="24"/>
      <c r="G120" s="22"/>
      <c r="H120" s="53"/>
      <c r="I120" s="53"/>
      <c r="J120" s="24"/>
      <c r="K120" s="22"/>
      <c r="L120" s="53"/>
      <c r="M120" s="53"/>
      <c r="N120" s="24"/>
      <c r="O120" s="24"/>
      <c r="P120" s="53"/>
    </row>
    <row r="121" spans="1:16" ht="12.75">
      <c r="A121" s="13"/>
      <c r="B121" s="14"/>
      <c r="C121" s="14"/>
      <c r="D121" s="16"/>
      <c r="F121" s="24"/>
      <c r="G121" s="22"/>
      <c r="H121" s="53"/>
      <c r="I121" s="53"/>
      <c r="J121" s="24"/>
      <c r="K121" s="22"/>
      <c r="L121" s="53"/>
      <c r="M121" s="53"/>
      <c r="N121" s="24"/>
      <c r="O121" s="24"/>
      <c r="P121" s="53"/>
    </row>
    <row r="122" spans="1:16" ht="12.75">
      <c r="A122" s="13"/>
      <c r="F122" s="18"/>
      <c r="G122" s="18"/>
      <c r="H122" s="29"/>
      <c r="I122" s="29"/>
      <c r="J122" s="18"/>
      <c r="K122" s="18"/>
      <c r="L122" s="29"/>
      <c r="M122" s="29"/>
      <c r="N122" s="18"/>
      <c r="O122" s="18"/>
      <c r="P122" s="29"/>
    </row>
    <row r="123" spans="1:14" ht="12.75">
      <c r="A123" s="26">
        <f>A115+1</f>
        <v>16</v>
      </c>
      <c r="E123" s="65"/>
      <c r="I123" s="17"/>
      <c r="J123" s="14"/>
      <c r="K123" s="14"/>
      <c r="L123" s="17"/>
      <c r="M123" s="14"/>
      <c r="N123" s="14"/>
    </row>
    <row r="124" spans="1:14" ht="12.75">
      <c r="A124" s="26"/>
      <c r="E124" s="56"/>
      <c r="K124" s="24"/>
      <c r="N124" s="18"/>
    </row>
    <row r="125" spans="1:14" ht="12.75">
      <c r="A125" s="26"/>
      <c r="E125" s="56"/>
      <c r="K125" s="24"/>
      <c r="N125" s="24"/>
    </row>
    <row r="126" spans="1:14" ht="12.75">
      <c r="A126" s="26"/>
      <c r="E126" s="56"/>
      <c r="K126" s="24"/>
      <c r="N126" s="24"/>
    </row>
    <row r="127" spans="1:14" ht="12.75">
      <c r="A127" s="26"/>
      <c r="E127" s="56"/>
      <c r="K127" s="24"/>
      <c r="N127" s="24"/>
    </row>
    <row r="128" spans="1:14" ht="12.75">
      <c r="A128" s="26"/>
      <c r="E128" s="56"/>
      <c r="K128" s="24"/>
      <c r="N128" s="24"/>
    </row>
    <row r="129" spans="1:14" ht="12.75">
      <c r="A129" s="26"/>
      <c r="E129" s="56"/>
      <c r="K129" s="24"/>
      <c r="N129" s="24"/>
    </row>
    <row r="130" spans="1:14" ht="12.75">
      <c r="A130" s="26"/>
      <c r="E130" s="56"/>
      <c r="K130" s="18"/>
      <c r="N130" s="18"/>
    </row>
    <row r="131" spans="1:14" ht="12.75">
      <c r="A131" s="13">
        <f>A123+1</f>
        <v>17</v>
      </c>
      <c r="E131" s="56"/>
      <c r="K131" s="14"/>
      <c r="N131" s="14"/>
    </row>
    <row r="132" spans="1:14" ht="12.75">
      <c r="A132" s="13"/>
      <c r="E132" s="65"/>
      <c r="K132" s="24"/>
      <c r="N132" s="18"/>
    </row>
    <row r="133" spans="1:14" ht="12.75">
      <c r="A133" s="13"/>
      <c r="E133" s="56"/>
      <c r="K133" s="24"/>
      <c r="N133" s="24"/>
    </row>
    <row r="134" spans="1:14" ht="12.75">
      <c r="A134" s="13"/>
      <c r="E134" s="56"/>
      <c r="K134" s="24"/>
      <c r="N134" s="24"/>
    </row>
    <row r="135" spans="1:14" ht="12.75">
      <c r="A135" s="13"/>
      <c r="E135" s="56"/>
      <c r="N135" s="24"/>
    </row>
    <row r="136" spans="1:14" ht="12.75">
      <c r="A136" s="13"/>
      <c r="E136" s="56"/>
      <c r="N136" s="24"/>
    </row>
    <row r="137" spans="1:14" ht="12.75">
      <c r="A137" s="13"/>
      <c r="E137" s="56"/>
      <c r="N137" s="24"/>
    </row>
    <row r="138" spans="1:14" ht="12.75">
      <c r="A138" s="13"/>
      <c r="E138" s="56"/>
      <c r="N138" s="18"/>
    </row>
    <row r="139" spans="1:5" ht="12.75">
      <c r="A139" s="26">
        <f>A131+1</f>
        <v>18</v>
      </c>
      <c r="E139" s="65"/>
    </row>
    <row r="140" spans="1:5" ht="12.75">
      <c r="A140" s="26"/>
      <c r="E140" s="56"/>
    </row>
    <row r="141" spans="1:5" ht="12.75">
      <c r="A141" s="26"/>
      <c r="E141" s="56"/>
    </row>
    <row r="142" spans="1:5" ht="12.75">
      <c r="A142" s="26"/>
      <c r="E142" s="56"/>
    </row>
    <row r="143" spans="1:5" ht="12.75">
      <c r="A143" s="26"/>
      <c r="E143" s="56"/>
    </row>
    <row r="144" spans="1:5" ht="12.75">
      <c r="A144" s="26"/>
      <c r="E144" s="56"/>
    </row>
    <row r="145" spans="1:5" ht="12.75">
      <c r="A145" s="26"/>
      <c r="E145" s="56"/>
    </row>
    <row r="146" spans="1:5" ht="12.75">
      <c r="A146" s="26"/>
      <c r="E146" s="65"/>
    </row>
    <row r="147" spans="1:5" ht="12.75">
      <c r="A147" s="13">
        <f>A139+1</f>
        <v>19</v>
      </c>
      <c r="E147" s="56"/>
    </row>
    <row r="148" spans="1:5" ht="12.75">
      <c r="A148" s="13"/>
      <c r="E148" s="56"/>
    </row>
    <row r="149" spans="1:5" ht="12.75">
      <c r="A149" s="13"/>
      <c r="E149" s="56"/>
    </row>
    <row r="150" spans="1:5" ht="12.75">
      <c r="A150" s="13"/>
      <c r="E150" s="56"/>
    </row>
    <row r="151" spans="1:5" ht="12.75">
      <c r="A151" s="13"/>
      <c r="E151" s="56"/>
    </row>
    <row r="152" spans="1:5" ht="12.75">
      <c r="A152" s="13"/>
      <c r="E152" s="56"/>
    </row>
    <row r="153" spans="1:5" ht="12.75">
      <c r="A153" s="13"/>
      <c r="E153" s="56"/>
    </row>
    <row r="154" spans="1:5" ht="12.75">
      <c r="A154" s="13"/>
      <c r="B154" s="68"/>
      <c r="C154" s="69"/>
      <c r="D154" s="70"/>
      <c r="E154" s="56"/>
    </row>
    <row r="155" spans="1:5" ht="15.75">
      <c r="A155" s="26">
        <v>1</v>
      </c>
      <c r="B155" s="14" t="s">
        <v>79</v>
      </c>
      <c r="C155" s="14" t="s">
        <v>75</v>
      </c>
      <c r="D155" s="16" t="s">
        <v>95</v>
      </c>
      <c r="E155" s="56"/>
    </row>
    <row r="156" spans="1:5" ht="14.25">
      <c r="A156" s="26"/>
      <c r="B156" s="30" t="s">
        <v>211</v>
      </c>
      <c r="C156" s="40">
        <v>0</v>
      </c>
      <c r="D156" s="21">
        <v>-14</v>
      </c>
      <c r="E156" s="56"/>
    </row>
    <row r="157" spans="1:5" ht="12.75">
      <c r="A157" s="26"/>
      <c r="B157" s="4" t="s">
        <v>207</v>
      </c>
      <c r="C157" s="40">
        <v>723</v>
      </c>
      <c r="D157" s="21">
        <v>-18.6</v>
      </c>
      <c r="E157" s="56"/>
    </row>
    <row r="158" spans="1:5" ht="12.75">
      <c r="A158" s="26"/>
      <c r="B158" s="41" t="s">
        <v>76</v>
      </c>
      <c r="C158" s="40">
        <v>1230</v>
      </c>
      <c r="D158" s="21">
        <v>-15.9</v>
      </c>
      <c r="E158" s="56"/>
    </row>
    <row r="159" spans="1:5" ht="12.75">
      <c r="A159" s="26"/>
      <c r="B159" s="4" t="s">
        <v>77</v>
      </c>
      <c r="C159" s="40">
        <v>1233</v>
      </c>
      <c r="D159" s="21">
        <v>-16</v>
      </c>
      <c r="E159" s="56"/>
    </row>
    <row r="160" spans="1:5" ht="12.75">
      <c r="A160" s="26"/>
      <c r="B160" s="4" t="s">
        <v>208</v>
      </c>
      <c r="C160" s="40">
        <v>1271</v>
      </c>
      <c r="D160" s="21">
        <v>-15.9</v>
      </c>
      <c r="E160" s="56"/>
    </row>
    <row r="161" spans="1:5" ht="12.75">
      <c r="A161" s="26"/>
      <c r="B161" s="4"/>
      <c r="C161" s="40">
        <v>1600</v>
      </c>
      <c r="D161" s="21">
        <v>-12.2</v>
      </c>
      <c r="E161" s="65"/>
    </row>
    <row r="162" spans="1:5" ht="12.75">
      <c r="A162" s="26"/>
      <c r="B162" s="4"/>
      <c r="C162" s="40"/>
      <c r="D162" s="21"/>
      <c r="E162" s="56"/>
    </row>
    <row r="163" spans="1:5" ht="15.75">
      <c r="A163" s="13">
        <f>A155+1</f>
        <v>2</v>
      </c>
      <c r="B163" s="14" t="s">
        <v>8</v>
      </c>
      <c r="C163" s="14" t="s">
        <v>75</v>
      </c>
      <c r="D163" s="16" t="s">
        <v>95</v>
      </c>
      <c r="E163" s="56"/>
    </row>
    <row r="164" spans="1:5" ht="14.25">
      <c r="A164" s="13"/>
      <c r="B164" s="30" t="s">
        <v>210</v>
      </c>
      <c r="C164" s="40">
        <v>0</v>
      </c>
      <c r="D164" s="21">
        <v>-12.5</v>
      </c>
      <c r="E164" s="56"/>
    </row>
    <row r="165" spans="1:5" ht="12.75">
      <c r="A165" s="13"/>
      <c r="B165" s="4" t="s">
        <v>77</v>
      </c>
      <c r="C165" s="40">
        <v>544</v>
      </c>
      <c r="D165" s="21">
        <v>-13.2</v>
      </c>
      <c r="E165" s="56"/>
    </row>
    <row r="166" spans="1:5" ht="12.75">
      <c r="A166" s="13"/>
      <c r="B166" s="4" t="s">
        <v>207</v>
      </c>
      <c r="C166" s="40">
        <v>723</v>
      </c>
      <c r="D166" s="21">
        <v>-12.3</v>
      </c>
      <c r="E166" s="56"/>
    </row>
    <row r="167" spans="1:5" ht="12.75">
      <c r="A167" s="13"/>
      <c r="B167" s="4" t="s">
        <v>76</v>
      </c>
      <c r="C167" s="40">
        <v>860</v>
      </c>
      <c r="D167" s="21">
        <v>-10</v>
      </c>
      <c r="E167" s="56"/>
    </row>
    <row r="168" spans="1:5" ht="12.75">
      <c r="A168" s="13"/>
      <c r="B168" s="4" t="s">
        <v>208</v>
      </c>
      <c r="C168" s="40">
        <v>1271</v>
      </c>
      <c r="D168" s="21">
        <v>-7.3</v>
      </c>
      <c r="E168" s="56"/>
    </row>
    <row r="169" spans="1:5" ht="12.75">
      <c r="A169" s="13"/>
      <c r="B169" s="4"/>
      <c r="C169" s="40">
        <v>1600</v>
      </c>
      <c r="D169" s="21">
        <v>1.4</v>
      </c>
      <c r="E169" s="65"/>
    </row>
    <row r="170" spans="1:5" ht="12.75">
      <c r="A170" s="13"/>
      <c r="C170" s="40"/>
      <c r="D170" s="21"/>
      <c r="E170" s="56"/>
    </row>
    <row r="171" spans="1:5" ht="15.75">
      <c r="A171" s="26">
        <f>A163+1</f>
        <v>3</v>
      </c>
      <c r="B171" s="14" t="s">
        <v>10</v>
      </c>
      <c r="C171" s="14" t="s">
        <v>75</v>
      </c>
      <c r="D171" s="16" t="s">
        <v>95</v>
      </c>
      <c r="E171" s="56"/>
    </row>
    <row r="172" spans="1:5" ht="14.25">
      <c r="A172" s="26"/>
      <c r="B172" s="30" t="s">
        <v>219</v>
      </c>
      <c r="C172" s="40">
        <v>0</v>
      </c>
      <c r="D172" s="21">
        <v>-130</v>
      </c>
      <c r="E172" s="56"/>
    </row>
    <row r="173" spans="1:5" ht="12.75">
      <c r="A173" s="26"/>
      <c r="B173" s="4" t="s">
        <v>207</v>
      </c>
      <c r="C173" s="40">
        <v>723</v>
      </c>
      <c r="D173" s="21">
        <v>-126.3</v>
      </c>
      <c r="E173" s="56"/>
    </row>
    <row r="174" spans="1:5" ht="12.75">
      <c r="A174" s="26"/>
      <c r="B174" s="41" t="s">
        <v>77</v>
      </c>
      <c r="C174" s="40">
        <v>1116</v>
      </c>
      <c r="D174" s="21">
        <v>-119.7</v>
      </c>
      <c r="E174" s="56"/>
    </row>
    <row r="175" spans="1:5" ht="12.75">
      <c r="A175" s="26"/>
      <c r="B175" s="4" t="s">
        <v>208</v>
      </c>
      <c r="C175" s="40">
        <v>1271</v>
      </c>
      <c r="D175" s="21">
        <v>-116.6</v>
      </c>
      <c r="E175" s="56"/>
    </row>
    <row r="176" spans="1:4" ht="12.75">
      <c r="A176" s="26"/>
      <c r="B176" s="4" t="s">
        <v>78</v>
      </c>
      <c r="C176" s="40">
        <v>1756</v>
      </c>
      <c r="D176" s="21">
        <v>-97.2</v>
      </c>
    </row>
    <row r="177" spans="1:4" ht="12.75">
      <c r="A177" s="26"/>
      <c r="B177" s="4"/>
      <c r="C177" s="40">
        <v>2000</v>
      </c>
      <c r="D177" s="21">
        <v>-77.4</v>
      </c>
    </row>
    <row r="178" spans="1:4" ht="12.75">
      <c r="A178" s="26"/>
      <c r="B178" s="4"/>
      <c r="C178" s="40"/>
      <c r="D178" s="21"/>
    </row>
    <row r="179" spans="1:4" ht="15.75">
      <c r="A179" s="13">
        <f>A171+1</f>
        <v>4</v>
      </c>
      <c r="B179" s="14" t="s">
        <v>83</v>
      </c>
      <c r="C179" s="37" t="s">
        <v>75</v>
      </c>
      <c r="D179" s="16" t="s">
        <v>95</v>
      </c>
    </row>
    <row r="180" spans="1:4" ht="14.25">
      <c r="A180" s="13"/>
      <c r="B180" s="30" t="s">
        <v>217</v>
      </c>
      <c r="C180" s="40">
        <v>0</v>
      </c>
      <c r="D180" s="21">
        <v>-52.4</v>
      </c>
    </row>
    <row r="181" spans="1:4" ht="12.75">
      <c r="A181" s="13"/>
      <c r="B181" s="4" t="s">
        <v>77</v>
      </c>
      <c r="C181" s="40">
        <v>594</v>
      </c>
      <c r="D181" s="21">
        <v>-48.3</v>
      </c>
    </row>
    <row r="182" spans="1:4" ht="12.75">
      <c r="A182" s="13"/>
      <c r="B182" s="41" t="s">
        <v>207</v>
      </c>
      <c r="C182" s="40">
        <v>723</v>
      </c>
      <c r="D182" s="21">
        <v>-46.8</v>
      </c>
    </row>
    <row r="183" spans="1:4" ht="12.75">
      <c r="A183" s="13"/>
      <c r="B183" s="4" t="s">
        <v>78</v>
      </c>
      <c r="C183" s="40">
        <v>1038</v>
      </c>
      <c r="D183" s="21">
        <v>-39.4</v>
      </c>
    </row>
    <row r="184" spans="1:4" ht="12.75">
      <c r="A184" s="13"/>
      <c r="B184" s="4" t="s">
        <v>208</v>
      </c>
      <c r="C184" s="40">
        <v>1271</v>
      </c>
      <c r="D184" s="21">
        <v>-23.2</v>
      </c>
    </row>
    <row r="185" spans="1:4" ht="12.75">
      <c r="A185" s="13"/>
      <c r="B185" s="4" t="s">
        <v>76</v>
      </c>
      <c r="C185" s="40">
        <v>1378</v>
      </c>
      <c r="D185" s="21">
        <v>-13.6</v>
      </c>
    </row>
    <row r="186" spans="1:4" ht="12.75">
      <c r="A186" s="13"/>
      <c r="B186" s="4"/>
      <c r="C186" s="40">
        <v>1700</v>
      </c>
      <c r="D186" s="21">
        <v>11.4</v>
      </c>
    </row>
    <row r="187" spans="1:4" ht="15.75">
      <c r="A187" s="26">
        <f>A179+1</f>
        <v>5</v>
      </c>
      <c r="B187" s="14" t="s">
        <v>18</v>
      </c>
      <c r="C187" s="37" t="s">
        <v>75</v>
      </c>
      <c r="D187" s="16" t="s">
        <v>95</v>
      </c>
    </row>
    <row r="188" spans="1:4" ht="14.25">
      <c r="A188" s="26"/>
      <c r="B188" s="30" t="s">
        <v>212</v>
      </c>
      <c r="C188" s="40">
        <v>0</v>
      </c>
      <c r="D188" s="21">
        <v>-16</v>
      </c>
    </row>
    <row r="189" spans="1:4" ht="12.75">
      <c r="A189" s="26"/>
      <c r="B189" s="4" t="s">
        <v>207</v>
      </c>
      <c r="C189" s="40">
        <v>723</v>
      </c>
      <c r="D189" s="21">
        <v>-15.3</v>
      </c>
    </row>
    <row r="190" spans="1:4" ht="12.75">
      <c r="A190" s="26"/>
      <c r="B190" s="4" t="s">
        <v>76</v>
      </c>
      <c r="C190" s="40">
        <v>998</v>
      </c>
      <c r="D190" s="21">
        <v>-11.6</v>
      </c>
    </row>
    <row r="191" spans="1:4" ht="12.75">
      <c r="A191" s="26"/>
      <c r="B191" s="4" t="s">
        <v>77</v>
      </c>
      <c r="C191" s="40">
        <v>1213</v>
      </c>
      <c r="D191" s="21">
        <v>-11.4</v>
      </c>
    </row>
    <row r="192" spans="1:4" ht="12.75">
      <c r="A192" s="26"/>
      <c r="B192" s="41" t="s">
        <v>5</v>
      </c>
      <c r="C192" s="40">
        <v>1215</v>
      </c>
      <c r="D192" s="21">
        <v>-11.4</v>
      </c>
    </row>
    <row r="193" spans="1:4" ht="12.75">
      <c r="A193" s="26"/>
      <c r="B193" s="4" t="s">
        <v>208</v>
      </c>
      <c r="C193" s="40">
        <v>1271</v>
      </c>
      <c r="D193" s="21">
        <v>-14.4</v>
      </c>
    </row>
    <row r="194" spans="1:4" ht="12.75">
      <c r="A194" s="26"/>
      <c r="B194" s="4"/>
      <c r="C194" s="40">
        <v>1700</v>
      </c>
      <c r="D194" s="21">
        <v>-28.1</v>
      </c>
    </row>
    <row r="195" spans="1:4" ht="15.75">
      <c r="A195" s="13">
        <f>A187+1</f>
        <v>6</v>
      </c>
      <c r="B195" s="14" t="s">
        <v>21</v>
      </c>
      <c r="C195" s="37" t="s">
        <v>75</v>
      </c>
      <c r="D195" s="16" t="s">
        <v>95</v>
      </c>
    </row>
    <row r="196" spans="1:4" ht="14.25">
      <c r="A196" s="13"/>
      <c r="B196" s="30" t="s">
        <v>213</v>
      </c>
      <c r="C196" s="40">
        <v>0</v>
      </c>
      <c r="D196" s="21">
        <v>-21.7</v>
      </c>
    </row>
    <row r="197" spans="1:4" ht="12.75">
      <c r="A197" s="13"/>
      <c r="B197" s="4" t="s">
        <v>78</v>
      </c>
      <c r="C197" s="40">
        <v>630</v>
      </c>
      <c r="D197" s="21">
        <v>-15.8</v>
      </c>
    </row>
    <row r="198" spans="1:4" ht="12.75">
      <c r="A198" s="13"/>
      <c r="B198" s="41" t="s">
        <v>207</v>
      </c>
      <c r="C198" s="40">
        <v>723</v>
      </c>
      <c r="D198" s="21">
        <v>-10.7</v>
      </c>
    </row>
    <row r="199" spans="1:4" ht="12.75">
      <c r="A199" s="13"/>
      <c r="B199" s="4" t="s">
        <v>76</v>
      </c>
      <c r="C199" s="40">
        <v>943</v>
      </c>
      <c r="D199" s="21">
        <v>3.6</v>
      </c>
    </row>
    <row r="200" spans="1:4" ht="12.75">
      <c r="A200" s="13"/>
      <c r="B200" s="4" t="s">
        <v>208</v>
      </c>
      <c r="C200" s="40">
        <v>1271</v>
      </c>
      <c r="D200" s="21">
        <v>21.2</v>
      </c>
    </row>
    <row r="201" spans="1:4" ht="12.75">
      <c r="A201" s="13"/>
      <c r="B201" s="4"/>
      <c r="C201" s="40"/>
      <c r="D201" s="21"/>
    </row>
    <row r="202" spans="1:4" ht="12.75">
      <c r="A202" s="13"/>
      <c r="B202" s="18"/>
      <c r="C202" s="22"/>
      <c r="D202" s="64"/>
    </row>
    <row r="203" spans="1:4" ht="15.75">
      <c r="A203" s="26">
        <f>A195+1</f>
        <v>7</v>
      </c>
      <c r="B203" s="14" t="s">
        <v>28</v>
      </c>
      <c r="C203" s="14" t="s">
        <v>75</v>
      </c>
      <c r="D203" s="16" t="s">
        <v>95</v>
      </c>
    </row>
    <row r="204" spans="1:4" ht="14.25">
      <c r="A204" s="26"/>
      <c r="B204" s="30" t="s">
        <v>216</v>
      </c>
      <c r="C204" s="40">
        <v>0</v>
      </c>
      <c r="D204" s="21">
        <v>-45</v>
      </c>
    </row>
    <row r="205" spans="1:4" ht="12.75">
      <c r="A205" s="26"/>
      <c r="B205" s="4" t="s">
        <v>207</v>
      </c>
      <c r="C205" s="40">
        <v>723</v>
      </c>
      <c r="D205" s="21">
        <v>-49.2</v>
      </c>
    </row>
    <row r="206" spans="1:4" ht="12.75">
      <c r="A206" s="26"/>
      <c r="B206" s="41" t="s">
        <v>208</v>
      </c>
      <c r="C206" s="40">
        <v>1271</v>
      </c>
      <c r="D206" s="21">
        <v>-46.2</v>
      </c>
    </row>
    <row r="207" spans="1:4" ht="12.75">
      <c r="A207" s="26"/>
      <c r="B207" s="4" t="s">
        <v>77</v>
      </c>
      <c r="C207" s="40">
        <v>1517</v>
      </c>
      <c r="D207" s="21">
        <v>-39.9</v>
      </c>
    </row>
    <row r="208" spans="1:4" ht="12.75">
      <c r="A208" s="26"/>
      <c r="B208" s="4"/>
      <c r="C208" s="40">
        <v>1800</v>
      </c>
      <c r="D208" s="21">
        <v>-31.5</v>
      </c>
    </row>
    <row r="209" spans="1:4" ht="12.75">
      <c r="A209" s="26"/>
      <c r="B209" s="4"/>
      <c r="C209" s="40"/>
      <c r="D209" s="21"/>
    </row>
    <row r="210" spans="1:4" ht="12.75">
      <c r="A210" s="26"/>
      <c r="B210" s="4"/>
      <c r="C210" s="40"/>
      <c r="D210" s="21"/>
    </row>
    <row r="211" spans="1:4" ht="15.75">
      <c r="A211" s="13">
        <f>A203+1</f>
        <v>8</v>
      </c>
      <c r="B211" s="14" t="s">
        <v>36</v>
      </c>
      <c r="C211" s="37" t="s">
        <v>75</v>
      </c>
      <c r="D211" s="16" t="s">
        <v>95</v>
      </c>
    </row>
    <row r="212" spans="1:4" ht="14.25">
      <c r="A212" s="13"/>
      <c r="B212" s="30" t="s">
        <v>215</v>
      </c>
      <c r="C212" s="40">
        <v>0</v>
      </c>
      <c r="D212" s="21">
        <v>-33.2</v>
      </c>
    </row>
    <row r="213" spans="1:4" ht="12.75">
      <c r="A213" s="13"/>
      <c r="B213" s="4" t="s">
        <v>77</v>
      </c>
      <c r="C213" s="40">
        <v>601</v>
      </c>
      <c r="D213" s="21">
        <v>-31.9</v>
      </c>
    </row>
    <row r="214" spans="1:4" ht="12.75">
      <c r="A214" s="13"/>
      <c r="B214" s="41" t="s">
        <v>207</v>
      </c>
      <c r="C214" s="40">
        <v>723</v>
      </c>
      <c r="D214" s="21">
        <v>-31.2</v>
      </c>
    </row>
    <row r="215" spans="1:4" ht="12.75">
      <c r="A215" s="13"/>
      <c r="B215" s="4" t="s">
        <v>76</v>
      </c>
      <c r="C215" s="40">
        <v>1190</v>
      </c>
      <c r="D215" s="21">
        <v>-23</v>
      </c>
    </row>
    <row r="216" spans="1:4" ht="12.75">
      <c r="A216" s="13"/>
      <c r="B216" s="4" t="s">
        <v>208</v>
      </c>
      <c r="C216" s="40">
        <v>1271</v>
      </c>
      <c r="D216" s="21">
        <v>-22.5</v>
      </c>
    </row>
    <row r="217" spans="1:4" ht="12.75">
      <c r="A217" s="13"/>
      <c r="B217" s="4" t="s">
        <v>5</v>
      </c>
      <c r="C217" s="40">
        <v>1464</v>
      </c>
      <c r="D217" s="21">
        <v>-17.6</v>
      </c>
    </row>
    <row r="218" spans="1:4" ht="12.75">
      <c r="A218" s="13"/>
      <c r="B218" s="4"/>
      <c r="C218" s="40">
        <v>1700</v>
      </c>
      <c r="D218" s="21">
        <v>-17.9</v>
      </c>
    </row>
    <row r="219" spans="1:4" ht="15.75">
      <c r="A219" s="26">
        <f>A211+1</f>
        <v>9</v>
      </c>
      <c r="B219" s="14" t="s">
        <v>46</v>
      </c>
      <c r="C219" s="37" t="s">
        <v>75</v>
      </c>
      <c r="D219" s="16" t="s">
        <v>95</v>
      </c>
    </row>
    <row r="220" spans="1:4" ht="14.25">
      <c r="A220" s="26"/>
      <c r="B220" s="30" t="s">
        <v>209</v>
      </c>
      <c r="C220" s="40">
        <v>0</v>
      </c>
      <c r="D220" s="21">
        <v>-9</v>
      </c>
    </row>
    <row r="221" spans="1:4" ht="12.75">
      <c r="A221" s="26"/>
      <c r="B221" s="4" t="s">
        <v>207</v>
      </c>
      <c r="C221" s="40">
        <v>723</v>
      </c>
      <c r="D221" s="21">
        <v>-10.9</v>
      </c>
    </row>
    <row r="222" spans="1:4" ht="12.75">
      <c r="A222" s="26"/>
      <c r="B222" s="41" t="s">
        <v>77</v>
      </c>
      <c r="C222" s="40">
        <v>893</v>
      </c>
      <c r="D222" s="21">
        <v>-8.5</v>
      </c>
    </row>
    <row r="223" spans="1:4" ht="12.75">
      <c r="A223" s="26"/>
      <c r="B223" s="4" t="s">
        <v>208</v>
      </c>
      <c r="C223" s="40">
        <v>1271</v>
      </c>
      <c r="D223" s="21">
        <v>-8.6</v>
      </c>
    </row>
    <row r="224" spans="1:4" ht="12.75">
      <c r="A224" s="26"/>
      <c r="B224" s="4"/>
      <c r="C224" s="40">
        <v>1600</v>
      </c>
      <c r="D224" s="21">
        <v>6.3</v>
      </c>
    </row>
    <row r="225" spans="1:4" ht="12.75">
      <c r="A225" s="26"/>
      <c r="B225" s="4"/>
      <c r="C225" s="40"/>
      <c r="D225" s="21"/>
    </row>
    <row r="226" spans="1:4" ht="12.75">
      <c r="A226" s="26"/>
      <c r="B226" s="4"/>
      <c r="C226" s="40"/>
      <c r="D226" s="21"/>
    </row>
    <row r="227" spans="1:4" ht="15.75">
      <c r="A227" s="13">
        <f>A219+1</f>
        <v>10</v>
      </c>
      <c r="B227" s="14" t="s">
        <v>50</v>
      </c>
      <c r="C227" s="37" t="s">
        <v>75</v>
      </c>
      <c r="D227" s="16" t="s">
        <v>95</v>
      </c>
    </row>
    <row r="228" spans="1:4" ht="14.25">
      <c r="A228" s="13"/>
      <c r="B228" s="30" t="s">
        <v>214</v>
      </c>
      <c r="C228" s="40">
        <v>0</v>
      </c>
      <c r="D228" s="21">
        <v>-28.4</v>
      </c>
    </row>
    <row r="229" spans="1:4" ht="12.75">
      <c r="A229" s="13"/>
      <c r="B229" s="41" t="s">
        <v>77</v>
      </c>
      <c r="C229" s="40">
        <v>505</v>
      </c>
      <c r="D229" s="21">
        <v>-28.4</v>
      </c>
    </row>
    <row r="230" spans="1:4" ht="12.75">
      <c r="A230" s="13"/>
      <c r="B230" s="4" t="s">
        <v>207</v>
      </c>
      <c r="C230" s="40">
        <v>723</v>
      </c>
      <c r="D230" s="21">
        <v>-26.9</v>
      </c>
    </row>
    <row r="231" spans="1:4" ht="12.75">
      <c r="A231" s="13"/>
      <c r="B231" s="4" t="s">
        <v>76</v>
      </c>
      <c r="C231" s="40">
        <v>1063</v>
      </c>
      <c r="D231" s="21">
        <v>-20.7</v>
      </c>
    </row>
    <row r="232" spans="1:4" ht="12.75">
      <c r="A232" s="13"/>
      <c r="B232" s="4" t="s">
        <v>208</v>
      </c>
      <c r="C232" s="40">
        <v>1271</v>
      </c>
      <c r="D232" s="21">
        <v>-19.3</v>
      </c>
    </row>
    <row r="233" spans="1:4" ht="12.75">
      <c r="A233" s="13"/>
      <c r="B233" t="s">
        <v>5</v>
      </c>
      <c r="C233" s="40">
        <v>1530</v>
      </c>
      <c r="D233" s="21">
        <v>-12.6</v>
      </c>
    </row>
    <row r="234" spans="1:4" ht="12.75">
      <c r="A234" s="13"/>
      <c r="B234" s="4"/>
      <c r="C234" s="40">
        <v>1700</v>
      </c>
      <c r="D234" s="21">
        <v>-12.7</v>
      </c>
    </row>
    <row r="235" spans="1:4" ht="15.75">
      <c r="A235" s="26">
        <f>A227+1</f>
        <v>11</v>
      </c>
      <c r="B235" s="14" t="s">
        <v>60</v>
      </c>
      <c r="C235" s="37" t="s">
        <v>75</v>
      </c>
      <c r="D235" s="16" t="s">
        <v>95</v>
      </c>
    </row>
    <row r="236" spans="1:4" ht="14.25">
      <c r="A236" s="26"/>
      <c r="B236" s="30" t="s">
        <v>218</v>
      </c>
      <c r="C236" s="40">
        <v>0</v>
      </c>
      <c r="D236" s="21">
        <v>-60.9</v>
      </c>
    </row>
    <row r="237" spans="1:4" ht="12.75">
      <c r="A237" s="26"/>
      <c r="B237" s="4" t="s">
        <v>77</v>
      </c>
      <c r="C237" s="40">
        <v>693</v>
      </c>
      <c r="D237" s="21">
        <v>-54.3</v>
      </c>
    </row>
    <row r="238" spans="1:4" ht="12.75">
      <c r="A238" s="26"/>
      <c r="B238" s="41" t="s">
        <v>207</v>
      </c>
      <c r="C238" s="40">
        <v>723</v>
      </c>
      <c r="D238" s="21">
        <v>-54</v>
      </c>
    </row>
    <row r="239" spans="1:4" ht="12.75">
      <c r="A239" s="26"/>
      <c r="B239" s="4" t="s">
        <v>78</v>
      </c>
      <c r="C239" s="40">
        <v>1184</v>
      </c>
      <c r="D239" s="21">
        <v>-42.1</v>
      </c>
    </row>
    <row r="240" spans="1:4" ht="12.75">
      <c r="A240" s="26"/>
      <c r="B240" s="4" t="s">
        <v>208</v>
      </c>
      <c r="C240" s="40">
        <v>1271</v>
      </c>
      <c r="D240" s="21">
        <v>-35.5</v>
      </c>
    </row>
    <row r="241" spans="1:4" ht="12.75">
      <c r="A241" s="26"/>
      <c r="B241" s="4" t="s">
        <v>76</v>
      </c>
      <c r="C241" s="40">
        <v>1576</v>
      </c>
      <c r="D241" s="21">
        <v>-7.4</v>
      </c>
    </row>
    <row r="242" spans="1:4" ht="12.75">
      <c r="A242" s="26"/>
      <c r="B242" s="18"/>
      <c r="C242" s="22">
        <v>1700</v>
      </c>
      <c r="D242" s="64">
        <v>2.5</v>
      </c>
    </row>
    <row r="243" spans="2:4" ht="12.75">
      <c r="B243" s="41"/>
      <c r="C243" s="40"/>
      <c r="D243" s="21"/>
    </row>
    <row r="244" spans="2:4" ht="12.75">
      <c r="B244" s="4"/>
      <c r="C244" s="40"/>
      <c r="D244" s="21"/>
    </row>
    <row r="245" spans="2:4" ht="12.75">
      <c r="B245" s="4"/>
      <c r="C245" s="40"/>
      <c r="D245" s="21"/>
    </row>
    <row r="246" spans="2:4" ht="12.75">
      <c r="B246" s="4"/>
      <c r="C246" s="40"/>
      <c r="D246" s="21"/>
    </row>
    <row r="247" spans="2:4" ht="12.75">
      <c r="B247" s="14"/>
      <c r="C247" s="14"/>
      <c r="D247" s="16"/>
    </row>
    <row r="248" spans="2:4" ht="12.75">
      <c r="B248" s="30"/>
      <c r="C248" s="40"/>
      <c r="D248" s="21"/>
    </row>
    <row r="249" spans="2:4" ht="12.75">
      <c r="B249" s="4"/>
      <c r="C249" s="40"/>
      <c r="D249" s="21"/>
    </row>
    <row r="250" spans="2:4" ht="12.75">
      <c r="B250" s="41"/>
      <c r="C250" s="40"/>
      <c r="D250" s="21"/>
    </row>
    <row r="251" spans="2:4" ht="12.75">
      <c r="B251" s="4"/>
      <c r="C251" s="40"/>
      <c r="D251" s="21"/>
    </row>
    <row r="252" spans="2:4" ht="12.75">
      <c r="B252" s="4"/>
      <c r="C252" s="40"/>
      <c r="D252" s="21"/>
    </row>
    <row r="253" spans="2:4" ht="12.75">
      <c r="B253" s="4"/>
      <c r="C253" s="40"/>
      <c r="D253" s="21"/>
    </row>
    <row r="254" spans="2:4" ht="12.75">
      <c r="B254" s="4"/>
      <c r="C254" s="67"/>
      <c r="D254" s="67"/>
    </row>
    <row r="255" spans="2:4" ht="12.75">
      <c r="B255" s="14"/>
      <c r="C255" s="14"/>
      <c r="D255" s="16"/>
    </row>
    <row r="256" spans="2:4" ht="12.75">
      <c r="B256" s="30"/>
      <c r="C256" s="40"/>
      <c r="D256" s="21"/>
    </row>
    <row r="257" spans="2:4" ht="12.75">
      <c r="B257" s="4"/>
      <c r="C257" s="40"/>
      <c r="D257" s="21"/>
    </row>
    <row r="258" spans="2:4" ht="12.75">
      <c r="B258" s="41"/>
      <c r="C258" s="40"/>
      <c r="D258" s="21"/>
    </row>
    <row r="259" spans="2:4" ht="12.75">
      <c r="B259" s="4"/>
      <c r="C259" s="40"/>
      <c r="D259" s="21"/>
    </row>
    <row r="260" spans="2:4" ht="12.75">
      <c r="B260" s="4"/>
      <c r="C260" s="40"/>
      <c r="D260" s="21"/>
    </row>
    <row r="261" spans="2:4" ht="12.75">
      <c r="B261" s="14"/>
      <c r="C261" s="14"/>
      <c r="D261" s="16"/>
    </row>
    <row r="262" spans="2:4" ht="12.75">
      <c r="B262" s="30"/>
      <c r="C262" s="40"/>
      <c r="D262" s="21"/>
    </row>
    <row r="263" spans="2:4" ht="12.75">
      <c r="B263" s="4"/>
      <c r="C263" s="40"/>
      <c r="D263" s="21"/>
    </row>
    <row r="264" spans="2:4" ht="12.75">
      <c r="B264" s="41"/>
      <c r="C264" s="40"/>
      <c r="D264" s="21"/>
    </row>
    <row r="265" spans="2:4" ht="12.75">
      <c r="B265" s="4"/>
      <c r="C265" s="40"/>
      <c r="D265" s="21"/>
    </row>
    <row r="266" spans="2:4" ht="12.75">
      <c r="B266" s="4"/>
      <c r="C266" s="40"/>
      <c r="D266" s="21"/>
    </row>
    <row r="267" spans="2:4" ht="12.75">
      <c r="B267" s="4"/>
      <c r="C267" s="40"/>
      <c r="D267" s="21"/>
    </row>
    <row r="268" spans="2:4" ht="12.75">
      <c r="B268" s="4"/>
      <c r="C268" s="67"/>
      <c r="D268" s="67"/>
    </row>
    <row r="269" spans="2:4" ht="12.75">
      <c r="B269" s="14"/>
      <c r="C269" s="14"/>
      <c r="D269" s="16"/>
    </row>
    <row r="270" spans="2:4" ht="12.75">
      <c r="B270" s="30"/>
      <c r="C270" s="40"/>
      <c r="D270" s="21"/>
    </row>
    <row r="271" spans="2:4" ht="12.75">
      <c r="B271" s="4"/>
      <c r="C271" s="40"/>
      <c r="D271" s="21"/>
    </row>
    <row r="272" spans="2:4" ht="12.75">
      <c r="B272" s="41"/>
      <c r="C272" s="40"/>
      <c r="D272" s="21"/>
    </row>
    <row r="273" spans="2:4" ht="12.75">
      <c r="B273" s="4"/>
      <c r="C273" s="40"/>
      <c r="D273" s="21"/>
    </row>
    <row r="274" spans="2:4" ht="12.75">
      <c r="B274" s="4"/>
      <c r="C274" s="40"/>
      <c r="D274" s="21"/>
    </row>
    <row r="275" spans="2:4" ht="12.75">
      <c r="B275" s="14"/>
      <c r="C275" s="14"/>
      <c r="D275" s="16"/>
    </row>
    <row r="276" spans="2:4" ht="12.75">
      <c r="B276" s="30"/>
      <c r="C276" s="40"/>
      <c r="D276" s="21"/>
    </row>
    <row r="277" spans="2:4" ht="12.75">
      <c r="B277" s="4"/>
      <c r="C277" s="40"/>
      <c r="D277" s="21"/>
    </row>
    <row r="278" spans="2:4" ht="12.75">
      <c r="B278" s="41"/>
      <c r="C278" s="40"/>
      <c r="D278" s="21"/>
    </row>
    <row r="279" spans="2:4" ht="12.75">
      <c r="B279" s="4"/>
      <c r="C279" s="40"/>
      <c r="D279" s="21"/>
    </row>
    <row r="280" spans="2:4" ht="12.75">
      <c r="B280" s="4"/>
      <c r="C280" s="40"/>
      <c r="D280" s="21"/>
    </row>
    <row r="281" spans="2:4" ht="12.75">
      <c r="B281" s="4"/>
      <c r="C281" s="40"/>
      <c r="D281" s="21"/>
    </row>
    <row r="282" spans="2:4" ht="12.75">
      <c r="B282" s="14"/>
      <c r="C282" s="14"/>
      <c r="D282" s="16"/>
    </row>
    <row r="283" spans="2:4" ht="12.75">
      <c r="B283" s="30"/>
      <c r="C283" s="40"/>
      <c r="D283" s="21"/>
    </row>
    <row r="284" spans="2:4" ht="12.75">
      <c r="B284" s="4"/>
      <c r="C284" s="40"/>
      <c r="D284" s="21"/>
    </row>
    <row r="285" spans="2:4" ht="12.75">
      <c r="B285" s="41"/>
      <c r="C285" s="40"/>
      <c r="D285" s="21"/>
    </row>
    <row r="286" spans="2:4" ht="12.75">
      <c r="B286" s="4"/>
      <c r="C286" s="40"/>
      <c r="D286" s="21"/>
    </row>
    <row r="287" spans="2:4" ht="12.75">
      <c r="B287" s="4"/>
      <c r="C287" s="40"/>
      <c r="D287" s="21"/>
    </row>
    <row r="288" spans="2:4" ht="12.75">
      <c r="B288" s="4"/>
      <c r="C288" s="40"/>
      <c r="D288" s="21"/>
    </row>
    <row r="289" spans="2:4" ht="12.75">
      <c r="B289" s="4"/>
      <c r="C289" s="67"/>
      <c r="D289" s="67"/>
    </row>
    <row r="290" spans="2:4" ht="12.75">
      <c r="B290" s="14"/>
      <c r="C290" s="14"/>
      <c r="D290" s="16"/>
    </row>
    <row r="291" spans="2:4" ht="12.75">
      <c r="B291" s="30"/>
      <c r="C291" s="40"/>
      <c r="D291" s="21"/>
    </row>
    <row r="292" spans="2:4" ht="12.75">
      <c r="B292" s="4"/>
      <c r="C292" s="40"/>
      <c r="D292" s="21"/>
    </row>
    <row r="293" spans="2:4" ht="12.75">
      <c r="B293" s="41"/>
      <c r="C293" s="40"/>
      <c r="D293" s="21"/>
    </row>
    <row r="294" spans="2:4" ht="12.75">
      <c r="B294" s="4"/>
      <c r="C294" s="40"/>
      <c r="D294" s="21"/>
    </row>
    <row r="295" spans="2:4" ht="12.75">
      <c r="B295" s="4"/>
      <c r="C295" s="40"/>
      <c r="D295" s="21"/>
    </row>
    <row r="296" spans="2:4" ht="12.75">
      <c r="B296" s="14"/>
      <c r="C296" s="14"/>
      <c r="D296" s="16"/>
    </row>
    <row r="297" spans="2:4" ht="12.75">
      <c r="B297" s="30"/>
      <c r="C297" s="40"/>
      <c r="D297" s="21"/>
    </row>
    <row r="298" spans="2:4" ht="12.75">
      <c r="B298" s="4"/>
      <c r="C298" s="40"/>
      <c r="D298" s="21"/>
    </row>
    <row r="299" spans="2:4" ht="12.75">
      <c r="B299" s="4"/>
      <c r="C299" s="40"/>
      <c r="D299" s="21"/>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4"/>
  <dimension ref="A1:D37"/>
  <sheetViews>
    <sheetView zoomScalePageLayoutView="0" workbookViewId="0" topLeftCell="A1">
      <selection activeCell="O3" sqref="O3"/>
    </sheetView>
  </sheetViews>
  <sheetFormatPr defaultColWidth="9.140625" defaultRowHeight="12.75"/>
  <cols>
    <col min="2" max="2" width="17.421875" style="0" bestFit="1" customWidth="1"/>
    <col min="3" max="3" width="5.00390625" style="0" bestFit="1" customWidth="1"/>
    <col min="4" max="4" width="12.421875" style="0" bestFit="1" customWidth="1"/>
  </cols>
  <sheetData>
    <row r="1" spans="1:4" ht="15.75">
      <c r="A1" s="71"/>
      <c r="B1" s="14" t="s">
        <v>16</v>
      </c>
      <c r="C1" s="37" t="s">
        <v>75</v>
      </c>
      <c r="D1" s="16" t="s">
        <v>95</v>
      </c>
    </row>
    <row r="2" spans="1:4" ht="15.75">
      <c r="A2" s="71"/>
      <c r="B2" s="30" t="s">
        <v>220</v>
      </c>
      <c r="C2" s="72">
        <v>0</v>
      </c>
      <c r="D2" s="73">
        <v>-72.8</v>
      </c>
    </row>
    <row r="3" spans="1:4" ht="12.75">
      <c r="A3" s="71"/>
      <c r="C3">
        <v>969</v>
      </c>
      <c r="D3" s="21">
        <f>D2+(C3-C2)/(C4-C2)*(D4-D2)</f>
        <v>-36.49550408719346</v>
      </c>
    </row>
    <row r="4" spans="1:4" ht="12.75">
      <c r="A4" s="71"/>
      <c r="B4" s="74" t="s">
        <v>76</v>
      </c>
      <c r="C4" s="72">
        <v>1468</v>
      </c>
      <c r="D4" s="73">
        <v>-17.8</v>
      </c>
    </row>
    <row r="5" spans="1:4" ht="12.75">
      <c r="A5" s="71"/>
      <c r="B5" s="75" t="s">
        <v>77</v>
      </c>
      <c r="C5" s="72">
        <v>1809</v>
      </c>
      <c r="D5" s="73">
        <v>-15.7</v>
      </c>
    </row>
    <row r="6" spans="1:4" ht="12.75">
      <c r="A6" s="71"/>
      <c r="B6" s="4"/>
      <c r="C6" s="40"/>
      <c r="D6" s="21"/>
    </row>
    <row r="7" spans="1:4" ht="12.75">
      <c r="A7" s="71"/>
      <c r="B7" s="4"/>
      <c r="C7" s="40"/>
      <c r="D7" s="21"/>
    </row>
    <row r="8" spans="1:4" ht="12.75">
      <c r="A8" s="71"/>
      <c r="B8" s="4"/>
      <c r="C8" s="40"/>
      <c r="D8" s="21"/>
    </row>
    <row r="9" spans="1:4" ht="15.75">
      <c r="A9" s="76"/>
      <c r="B9" s="14" t="s">
        <v>16</v>
      </c>
      <c r="C9" s="37" t="s">
        <v>75</v>
      </c>
      <c r="D9" s="16" t="s">
        <v>95</v>
      </c>
    </row>
    <row r="10" spans="1:4" ht="14.25">
      <c r="A10" s="76"/>
      <c r="B10" s="30" t="s">
        <v>221</v>
      </c>
      <c r="C10">
        <v>0</v>
      </c>
      <c r="D10" s="21">
        <f>2*D18-D2</f>
        <v>-13.600000000000009</v>
      </c>
    </row>
    <row r="11" spans="1:4" ht="12.75">
      <c r="A11" s="76"/>
      <c r="C11">
        <v>969</v>
      </c>
      <c r="D11" s="21">
        <f>2*D19-D3</f>
        <v>36.49350408719346</v>
      </c>
    </row>
    <row r="12" ht="12.75">
      <c r="A12" s="76"/>
    </row>
    <row r="13" ht="12.75">
      <c r="A13" s="76"/>
    </row>
    <row r="14" ht="12.75">
      <c r="A14" s="76"/>
    </row>
    <row r="15" ht="12.75">
      <c r="A15" s="76"/>
    </row>
    <row r="16" ht="12.75">
      <c r="A16" s="76"/>
    </row>
    <row r="17" spans="1:4" ht="15.75">
      <c r="A17" s="71"/>
      <c r="B17" s="14" t="s">
        <v>16</v>
      </c>
      <c r="C17" s="37" t="s">
        <v>75</v>
      </c>
      <c r="D17" s="16" t="s">
        <v>95</v>
      </c>
    </row>
    <row r="18" spans="1:4" ht="14.25">
      <c r="A18" s="71"/>
      <c r="B18" s="30" t="s">
        <v>222</v>
      </c>
      <c r="C18" s="72">
        <v>0</v>
      </c>
      <c r="D18" s="73">
        <v>-43.2</v>
      </c>
    </row>
    <row r="19" spans="1:4" ht="12.75">
      <c r="A19" s="71"/>
      <c r="B19" s="4"/>
      <c r="C19" s="72">
        <v>969</v>
      </c>
      <c r="D19" s="73">
        <v>-0.001</v>
      </c>
    </row>
    <row r="20" ht="12.75">
      <c r="A20" s="71"/>
    </row>
    <row r="21" ht="12.75">
      <c r="A21" s="71"/>
    </row>
    <row r="22" ht="12.75">
      <c r="A22" s="71"/>
    </row>
    <row r="23" ht="12.75">
      <c r="A23" s="71"/>
    </row>
    <row r="24" ht="12.75">
      <c r="A24" s="71"/>
    </row>
    <row r="25" ht="12.75">
      <c r="A25" s="76"/>
    </row>
    <row r="26" ht="12.75">
      <c r="A26" s="76"/>
    </row>
    <row r="27" ht="12.75">
      <c r="A27" s="76"/>
    </row>
    <row r="28" ht="12.75">
      <c r="A28" s="76"/>
    </row>
    <row r="29" ht="12.75">
      <c r="A29" s="76"/>
    </row>
    <row r="30" ht="12.75">
      <c r="A30" s="76"/>
    </row>
    <row r="31" ht="12.75">
      <c r="A31" s="76"/>
    </row>
    <row r="32" ht="12.75">
      <c r="A32" s="76"/>
    </row>
    <row r="33" ht="12.75">
      <c r="A33" s="71"/>
    </row>
    <row r="34" ht="12.75">
      <c r="A34" s="71"/>
    </row>
    <row r="35" ht="12.75">
      <c r="A35" s="71"/>
    </row>
    <row r="36" ht="12.75">
      <c r="A36" s="71"/>
    </row>
    <row r="37" ht="12.75">
      <c r="A37" s="71"/>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AB395"/>
  <sheetViews>
    <sheetView showGridLines="0" zoomScalePageLayoutView="0" workbookViewId="0" topLeftCell="A1">
      <selection activeCell="P52" sqref="P52:P58"/>
    </sheetView>
  </sheetViews>
  <sheetFormatPr defaultColWidth="9.140625" defaultRowHeight="12.75"/>
  <cols>
    <col min="2" max="2" width="19.140625" style="4" bestFit="1" customWidth="1"/>
    <col min="3" max="3" width="5.00390625" style="4" bestFit="1" customWidth="1"/>
    <col min="4" max="4" width="12.421875" style="4" bestFit="1" customWidth="1"/>
    <col min="5" max="5" width="3.28125" style="61" customWidth="1"/>
    <col min="6" max="6" width="20.8515625" style="4" bestFit="1" customWidth="1"/>
    <col min="7" max="7" width="5.00390625" style="4" bestFit="1" customWidth="1"/>
    <col min="8" max="8" width="12.421875" style="4" bestFit="1" customWidth="1"/>
    <col min="9" max="9" width="2.8515625" style="61" customWidth="1"/>
    <col min="10" max="10" width="17.421875" style="4" bestFit="1" customWidth="1"/>
    <col min="11" max="11" width="5.00390625" style="4" bestFit="1" customWidth="1"/>
    <col min="12" max="12" width="12.421875" style="4" bestFit="1" customWidth="1"/>
    <col min="13" max="13" width="3.140625" style="56" customWidth="1"/>
    <col min="14" max="14" width="19.140625" style="4" bestFit="1" customWidth="1"/>
    <col min="15" max="15" width="6.57421875" style="4" bestFit="1" customWidth="1"/>
    <col min="16" max="16" width="12.57421875" style="4" bestFit="1" customWidth="1"/>
    <col min="17" max="17" width="9.140625" style="4" customWidth="1"/>
    <col min="18" max="18" width="16.28125" style="4" bestFit="1" customWidth="1"/>
  </cols>
  <sheetData>
    <row r="1" spans="1:8" ht="18">
      <c r="A1" s="3" t="s">
        <v>223</v>
      </c>
      <c r="D1" s="5"/>
      <c r="E1" s="56"/>
      <c r="H1" s="5"/>
    </row>
    <row r="2" spans="1:28" s="61" customFormat="1" ht="18">
      <c r="A2" s="57"/>
      <c r="B2" s="58" t="s">
        <v>68</v>
      </c>
      <c r="C2" s="56"/>
      <c r="D2" s="59"/>
      <c r="E2" s="56"/>
      <c r="F2" s="58" t="s">
        <v>69</v>
      </c>
      <c r="G2" s="59"/>
      <c r="H2" s="59"/>
      <c r="I2" s="56"/>
      <c r="J2" s="58" t="s">
        <v>70</v>
      </c>
      <c r="K2" s="59"/>
      <c r="L2" s="59"/>
      <c r="M2" s="59"/>
      <c r="N2" s="58" t="s">
        <v>71</v>
      </c>
      <c r="O2" s="59"/>
      <c r="P2" s="59"/>
      <c r="Q2" s="59"/>
      <c r="R2" s="58"/>
      <c r="S2" s="60"/>
      <c r="T2" s="59"/>
      <c r="U2" s="56"/>
      <c r="V2" s="58"/>
      <c r="W2" s="60"/>
      <c r="X2" s="59"/>
      <c r="Y2" s="56"/>
      <c r="Z2" s="58"/>
      <c r="AA2" s="60"/>
      <c r="AB2" s="59"/>
    </row>
    <row r="3" spans="1:28" ht="15.75">
      <c r="A3" s="13">
        <v>1</v>
      </c>
      <c r="B3" s="14" t="s">
        <v>9</v>
      </c>
      <c r="C3" s="14" t="s">
        <v>75</v>
      </c>
      <c r="D3" s="16" t="s">
        <v>95</v>
      </c>
      <c r="F3" s="14" t="s">
        <v>16</v>
      </c>
      <c r="G3" s="37" t="s">
        <v>75</v>
      </c>
      <c r="H3" s="16" t="s">
        <v>95</v>
      </c>
      <c r="J3" s="14" t="s">
        <v>39</v>
      </c>
      <c r="K3" s="14" t="s">
        <v>75</v>
      </c>
      <c r="L3" s="16" t="s">
        <v>95</v>
      </c>
      <c r="N3" s="14" t="s">
        <v>79</v>
      </c>
      <c r="O3" s="14" t="s">
        <v>75</v>
      </c>
      <c r="P3" s="16" t="s">
        <v>95</v>
      </c>
      <c r="R3" s="14"/>
      <c r="S3" s="14"/>
      <c r="T3" s="17"/>
      <c r="V3" s="14"/>
      <c r="W3" s="14"/>
      <c r="X3" s="17"/>
      <c r="Z3" s="14"/>
      <c r="AA3" s="14"/>
      <c r="AB3" s="17"/>
    </row>
    <row r="4" spans="1:28" ht="15.75">
      <c r="A4" s="13"/>
      <c r="B4" s="18" t="s">
        <v>225</v>
      </c>
      <c r="C4" s="40">
        <v>1929</v>
      </c>
      <c r="D4" s="21">
        <v>-0.001</v>
      </c>
      <c r="F4" s="30" t="s">
        <v>221</v>
      </c>
      <c r="G4" s="40">
        <v>0</v>
      </c>
      <c r="H4" s="21">
        <v>-13.6</v>
      </c>
      <c r="J4" s="18" t="s">
        <v>226</v>
      </c>
      <c r="K4" s="40">
        <v>0</v>
      </c>
      <c r="L4" s="21">
        <v>-43.7</v>
      </c>
      <c r="N4" s="18" t="s">
        <v>227</v>
      </c>
      <c r="O4" s="40">
        <v>0</v>
      </c>
      <c r="P4" s="21">
        <v>-44.8</v>
      </c>
      <c r="R4" s="18"/>
      <c r="S4" s="22"/>
      <c r="T4" s="23"/>
      <c r="V4" s="18"/>
      <c r="W4" s="22"/>
      <c r="X4" s="23"/>
      <c r="Z4" s="18"/>
      <c r="AA4" s="22"/>
      <c r="AB4" s="23"/>
    </row>
    <row r="5" spans="1:28" ht="12.75">
      <c r="A5" s="13"/>
      <c r="C5" s="40">
        <v>2500</v>
      </c>
      <c r="D5" s="21">
        <v>-24</v>
      </c>
      <c r="G5" s="40">
        <v>969</v>
      </c>
      <c r="H5" s="21">
        <v>36.49350408719346</v>
      </c>
      <c r="K5" s="40">
        <v>1000</v>
      </c>
      <c r="L5" s="21">
        <v>-0.001</v>
      </c>
      <c r="N5" s="4" t="s">
        <v>76</v>
      </c>
      <c r="O5" s="40">
        <v>1115</v>
      </c>
      <c r="P5" s="21">
        <v>-23.6</v>
      </c>
      <c r="R5" s="24"/>
      <c r="S5" s="22"/>
      <c r="T5" s="23"/>
      <c r="V5" s="24"/>
      <c r="W5" s="22"/>
      <c r="X5" s="23"/>
      <c r="Z5" s="24"/>
      <c r="AA5" s="22"/>
      <c r="AB5" s="23"/>
    </row>
    <row r="6" spans="1:28" ht="12.75">
      <c r="A6" s="13"/>
      <c r="C6" s="40"/>
      <c r="D6" s="21"/>
      <c r="G6" s="40"/>
      <c r="H6" s="21"/>
      <c r="K6" s="40"/>
      <c r="L6" s="21"/>
      <c r="N6" s="4" t="s">
        <v>77</v>
      </c>
      <c r="O6" s="40">
        <v>1235</v>
      </c>
      <c r="P6" s="21">
        <v>-21.7</v>
      </c>
      <c r="R6" s="24"/>
      <c r="S6" s="22"/>
      <c r="T6" s="23"/>
      <c r="V6" s="24"/>
      <c r="W6" s="22"/>
      <c r="X6" s="23"/>
      <c r="Z6" s="24"/>
      <c r="AA6" s="22"/>
      <c r="AB6" s="23"/>
    </row>
    <row r="7" spans="1:28" ht="12.75">
      <c r="A7" s="13"/>
      <c r="C7" s="40"/>
      <c r="D7" s="21"/>
      <c r="G7" s="40"/>
      <c r="H7" s="21"/>
      <c r="K7" s="40"/>
      <c r="L7" s="21"/>
      <c r="O7" s="40">
        <v>1500</v>
      </c>
      <c r="P7" s="21">
        <v>-15.3</v>
      </c>
      <c r="R7" s="24"/>
      <c r="S7" s="22"/>
      <c r="T7" s="23"/>
      <c r="V7" s="24"/>
      <c r="W7" s="22"/>
      <c r="X7" s="23"/>
      <c r="AA7" s="22"/>
      <c r="AB7" s="23"/>
    </row>
    <row r="8" spans="1:28" ht="12.75">
      <c r="A8" s="13"/>
      <c r="C8" s="40"/>
      <c r="D8" s="21"/>
      <c r="G8" s="40"/>
      <c r="H8" s="21"/>
      <c r="K8" s="40"/>
      <c r="L8" s="21"/>
      <c r="O8" s="40"/>
      <c r="P8" s="21"/>
      <c r="R8" s="24"/>
      <c r="S8" s="22"/>
      <c r="T8" s="23"/>
      <c r="V8" s="24"/>
      <c r="W8" s="22"/>
      <c r="X8" s="23"/>
      <c r="AA8" s="19"/>
      <c r="AB8" s="25"/>
    </row>
    <row r="9" spans="1:28" ht="12.75">
      <c r="A9" s="13"/>
      <c r="C9" s="40"/>
      <c r="D9" s="21"/>
      <c r="G9" s="40"/>
      <c r="H9" s="21"/>
      <c r="K9" s="40"/>
      <c r="L9" s="21"/>
      <c r="O9" s="40"/>
      <c r="P9" s="21"/>
      <c r="R9" s="24"/>
      <c r="S9" s="22"/>
      <c r="T9" s="23"/>
      <c r="V9" s="24"/>
      <c r="W9" s="22"/>
      <c r="X9" s="23"/>
      <c r="AA9" s="19"/>
      <c r="AB9" s="25"/>
    </row>
    <row r="10" spans="1:24" ht="12.75">
      <c r="A10" s="13"/>
      <c r="C10" s="40"/>
      <c r="D10" s="21"/>
      <c r="G10" s="40"/>
      <c r="H10" s="21"/>
      <c r="K10" s="40"/>
      <c r="L10" s="21"/>
      <c r="O10" s="40"/>
      <c r="P10" s="21"/>
      <c r="R10" s="18"/>
      <c r="S10" s="18"/>
      <c r="T10" s="29"/>
      <c r="V10" s="18"/>
      <c r="W10" s="18"/>
      <c r="X10" s="29"/>
    </row>
    <row r="11" spans="1:28" ht="15.75">
      <c r="A11" s="26">
        <f>A3+1</f>
        <v>2</v>
      </c>
      <c r="B11" s="14" t="s">
        <v>9</v>
      </c>
      <c r="C11" s="14" t="s">
        <v>75</v>
      </c>
      <c r="D11" s="16" t="s">
        <v>95</v>
      </c>
      <c r="F11" s="14" t="s">
        <v>15</v>
      </c>
      <c r="G11" s="14" t="s">
        <v>75</v>
      </c>
      <c r="H11" s="16" t="s">
        <v>95</v>
      </c>
      <c r="J11" s="14" t="s">
        <v>15</v>
      </c>
      <c r="K11" s="14" t="s">
        <v>75</v>
      </c>
      <c r="L11" s="16" t="s">
        <v>95</v>
      </c>
      <c r="N11" s="14" t="s">
        <v>23</v>
      </c>
      <c r="O11" s="14" t="s">
        <v>75</v>
      </c>
      <c r="P11" s="16" t="s">
        <v>95</v>
      </c>
      <c r="R11" s="14"/>
      <c r="S11" s="14"/>
      <c r="T11" s="17"/>
      <c r="V11" s="14"/>
      <c r="W11" s="14"/>
      <c r="X11" s="17"/>
      <c r="Z11" s="14"/>
      <c r="AA11" s="14"/>
      <c r="AB11" s="17"/>
    </row>
    <row r="12" spans="1:28" ht="15.75">
      <c r="A12" s="26"/>
      <c r="B12" s="18" t="s">
        <v>228</v>
      </c>
      <c r="C12" s="40">
        <v>0</v>
      </c>
      <c r="D12" s="21">
        <v>-3.1</v>
      </c>
      <c r="F12" s="18" t="s">
        <v>229</v>
      </c>
      <c r="G12" s="40">
        <v>0</v>
      </c>
      <c r="H12" s="21">
        <v>-54</v>
      </c>
      <c r="J12" s="18" t="s">
        <v>230</v>
      </c>
      <c r="K12" s="40">
        <v>0</v>
      </c>
      <c r="L12" s="21">
        <v>-62.7</v>
      </c>
      <c r="N12" s="18" t="s">
        <v>231</v>
      </c>
      <c r="O12" s="40">
        <v>0</v>
      </c>
      <c r="P12" s="21">
        <v>-64.5</v>
      </c>
      <c r="R12" s="18"/>
      <c r="S12" s="22"/>
      <c r="T12" s="23"/>
      <c r="V12" s="18"/>
      <c r="W12" s="22"/>
      <c r="X12" s="23"/>
      <c r="Z12" s="18"/>
      <c r="AA12" s="22"/>
      <c r="AB12" s="23"/>
    </row>
    <row r="13" spans="1:28" ht="12.75">
      <c r="A13" s="26"/>
      <c r="C13" s="40">
        <v>2500</v>
      </c>
      <c r="D13" s="21">
        <v>-7.4</v>
      </c>
      <c r="G13" s="40">
        <v>900</v>
      </c>
      <c r="H13" s="21">
        <v>-23.1</v>
      </c>
      <c r="J13" s="4" t="s">
        <v>77</v>
      </c>
      <c r="K13" s="40">
        <v>1356</v>
      </c>
      <c r="L13" s="21">
        <v>-42.9</v>
      </c>
      <c r="O13" s="40">
        <v>1600</v>
      </c>
      <c r="P13" s="21">
        <v>-7</v>
      </c>
      <c r="R13" s="24"/>
      <c r="S13" s="22"/>
      <c r="T13" s="23"/>
      <c r="V13" s="24"/>
      <c r="W13" s="22"/>
      <c r="X13" s="23"/>
      <c r="Z13" s="24"/>
      <c r="AA13" s="22"/>
      <c r="AB13" s="23"/>
    </row>
    <row r="14" spans="1:28" ht="12.75">
      <c r="A14" s="26"/>
      <c r="C14" s="40"/>
      <c r="D14" s="21"/>
      <c r="G14" s="40"/>
      <c r="H14" s="21"/>
      <c r="K14" s="40"/>
      <c r="L14" s="21"/>
      <c r="O14" s="40"/>
      <c r="P14" s="21"/>
      <c r="R14" s="24"/>
      <c r="S14" s="22"/>
      <c r="T14" s="23"/>
      <c r="V14" s="24"/>
      <c r="W14" s="22"/>
      <c r="X14" s="23"/>
      <c r="Z14" s="24"/>
      <c r="AA14" s="22"/>
      <c r="AB14" s="23"/>
    </row>
    <row r="15" spans="1:28" ht="12.75">
      <c r="A15" s="26"/>
      <c r="C15" s="40"/>
      <c r="D15" s="21"/>
      <c r="G15" s="40"/>
      <c r="H15" s="21"/>
      <c r="K15" s="40"/>
      <c r="L15" s="21"/>
      <c r="O15" s="40"/>
      <c r="P15" s="21"/>
      <c r="R15" s="24"/>
      <c r="S15" s="22"/>
      <c r="T15" s="23"/>
      <c r="V15" s="24"/>
      <c r="W15" s="22"/>
      <c r="X15" s="23"/>
      <c r="AA15" s="22"/>
      <c r="AB15" s="23"/>
    </row>
    <row r="16" spans="1:28" ht="12.75">
      <c r="A16" s="26"/>
      <c r="C16" s="40"/>
      <c r="D16" s="21"/>
      <c r="G16" s="40"/>
      <c r="H16" s="21"/>
      <c r="K16" s="40"/>
      <c r="L16" s="21"/>
      <c r="O16" s="40"/>
      <c r="P16" s="21"/>
      <c r="R16" s="24"/>
      <c r="S16" s="22"/>
      <c r="T16" s="23"/>
      <c r="V16" s="24"/>
      <c r="W16" s="22"/>
      <c r="X16" s="23"/>
      <c r="AA16" s="19"/>
      <c r="AB16" s="25"/>
    </row>
    <row r="17" spans="1:28" ht="12.75">
      <c r="A17" s="26"/>
      <c r="C17" s="40"/>
      <c r="D17" s="21"/>
      <c r="G17" s="40"/>
      <c r="H17" s="21"/>
      <c r="K17" s="40"/>
      <c r="L17" s="21"/>
      <c r="O17" s="40"/>
      <c r="P17" s="21"/>
      <c r="R17" s="24"/>
      <c r="S17" s="22"/>
      <c r="T17" s="23"/>
      <c r="V17" s="24"/>
      <c r="W17" s="22"/>
      <c r="X17" s="23"/>
      <c r="AA17" s="19"/>
      <c r="AB17" s="25"/>
    </row>
    <row r="18" spans="1:24" ht="12.75">
      <c r="A18" s="26"/>
      <c r="C18" s="40"/>
      <c r="D18" s="21"/>
      <c r="G18" s="40"/>
      <c r="H18" s="21"/>
      <c r="K18" s="40"/>
      <c r="L18" s="21"/>
      <c r="O18" s="40"/>
      <c r="P18" s="21"/>
      <c r="R18" s="18"/>
      <c r="S18" s="18"/>
      <c r="T18" s="29"/>
      <c r="V18" s="18"/>
      <c r="W18" s="18"/>
      <c r="X18" s="29"/>
    </row>
    <row r="19" spans="1:28" ht="15.75">
      <c r="A19" s="13">
        <f>A11+1</f>
        <v>3</v>
      </c>
      <c r="B19" s="14" t="s">
        <v>19</v>
      </c>
      <c r="C19" s="14" t="s">
        <v>75</v>
      </c>
      <c r="D19" s="16" t="s">
        <v>95</v>
      </c>
      <c r="F19" s="14" t="s">
        <v>16</v>
      </c>
      <c r="G19" s="14" t="s">
        <v>75</v>
      </c>
      <c r="H19" s="16" t="s">
        <v>95</v>
      </c>
      <c r="J19" s="14" t="s">
        <v>18</v>
      </c>
      <c r="K19" s="14" t="s">
        <v>75</v>
      </c>
      <c r="L19" s="16" t="s">
        <v>95</v>
      </c>
      <c r="N19" s="14" t="s">
        <v>36</v>
      </c>
      <c r="O19" s="14" t="s">
        <v>75</v>
      </c>
      <c r="P19" s="16" t="s">
        <v>95</v>
      </c>
      <c r="R19" s="14"/>
      <c r="S19" s="14"/>
      <c r="T19" s="17"/>
      <c r="U19" s="17"/>
      <c r="V19" s="14"/>
      <c r="W19" s="14"/>
      <c r="X19" s="17"/>
      <c r="Z19" s="14"/>
      <c r="AA19" s="14"/>
      <c r="AB19" s="17"/>
    </row>
    <row r="20" spans="1:28" ht="15.75">
      <c r="A20" s="13"/>
      <c r="B20" s="18" t="s">
        <v>232</v>
      </c>
      <c r="C20" s="40">
        <v>0</v>
      </c>
      <c r="D20" s="21">
        <v>-43.1</v>
      </c>
      <c r="F20" s="18" t="s">
        <v>220</v>
      </c>
      <c r="G20" s="40">
        <v>0</v>
      </c>
      <c r="H20" s="21">
        <v>-72.8</v>
      </c>
      <c r="J20" s="18" t="s">
        <v>233</v>
      </c>
      <c r="K20" s="40">
        <v>0</v>
      </c>
      <c r="L20" s="21">
        <v>-73.6</v>
      </c>
      <c r="N20" s="18" t="s">
        <v>234</v>
      </c>
      <c r="O20" s="40">
        <v>0</v>
      </c>
      <c r="P20" s="21">
        <v>-75.8</v>
      </c>
      <c r="R20" s="18"/>
      <c r="S20" s="22"/>
      <c r="T20" s="23"/>
      <c r="U20" s="23"/>
      <c r="V20" s="18"/>
      <c r="W20" s="22"/>
      <c r="X20" s="23"/>
      <c r="Z20" s="18"/>
      <c r="AA20" s="22"/>
      <c r="AB20" s="23"/>
    </row>
    <row r="21" spans="1:28" ht="12.75">
      <c r="A21" s="13"/>
      <c r="C21" s="40">
        <v>1826</v>
      </c>
      <c r="D21" s="21">
        <v>-0.001</v>
      </c>
      <c r="F21" s="4" t="s">
        <v>76</v>
      </c>
      <c r="G21" s="40">
        <v>1468</v>
      </c>
      <c r="H21" s="21">
        <v>-17.8</v>
      </c>
      <c r="J21" s="4" t="s">
        <v>76</v>
      </c>
      <c r="K21" s="40">
        <v>898</v>
      </c>
      <c r="L21" s="21">
        <v>-43.9</v>
      </c>
      <c r="N21" s="4" t="s">
        <v>77</v>
      </c>
      <c r="O21" s="40">
        <v>600</v>
      </c>
      <c r="P21" s="21">
        <v>-53.2</v>
      </c>
      <c r="R21" s="24"/>
      <c r="S21" s="22"/>
      <c r="T21" s="23"/>
      <c r="U21" s="23"/>
      <c r="V21" s="24"/>
      <c r="W21" s="22"/>
      <c r="X21" s="23"/>
      <c r="Z21" s="24"/>
      <c r="AA21" s="22"/>
      <c r="AB21" s="23"/>
    </row>
    <row r="22" spans="1:28" ht="12.75">
      <c r="A22" s="13"/>
      <c r="C22" s="40"/>
      <c r="D22" s="21"/>
      <c r="F22" s="4" t="s">
        <v>77</v>
      </c>
      <c r="G22" s="40">
        <v>1809</v>
      </c>
      <c r="H22" s="21">
        <v>-15.7</v>
      </c>
      <c r="J22" s="4" t="s">
        <v>5</v>
      </c>
      <c r="K22" s="40">
        <v>1050</v>
      </c>
      <c r="L22" s="21">
        <v>-40.8</v>
      </c>
      <c r="N22" s="4" t="s">
        <v>76</v>
      </c>
      <c r="O22" s="40">
        <v>1392</v>
      </c>
      <c r="P22" s="21">
        <v>-20.2</v>
      </c>
      <c r="R22" s="24"/>
      <c r="S22" s="22"/>
      <c r="T22" s="23"/>
      <c r="U22" s="23"/>
      <c r="V22" s="24"/>
      <c r="W22" s="22"/>
      <c r="X22" s="23"/>
      <c r="Z22" s="24"/>
      <c r="AA22" s="22"/>
      <c r="AB22" s="23"/>
    </row>
    <row r="23" spans="1:28" ht="12.75">
      <c r="A23" s="13"/>
      <c r="C23" s="40"/>
      <c r="D23" s="21"/>
      <c r="G23" s="40"/>
      <c r="H23" s="21"/>
      <c r="J23" s="4" t="s">
        <v>77</v>
      </c>
      <c r="K23" s="40">
        <v>1213</v>
      </c>
      <c r="L23" s="21">
        <v>-51.7</v>
      </c>
      <c r="N23" s="4" t="s">
        <v>5</v>
      </c>
      <c r="O23" s="40">
        <v>1560</v>
      </c>
      <c r="P23" s="21">
        <v>-15.3</v>
      </c>
      <c r="R23" s="24"/>
      <c r="S23" s="22"/>
      <c r="T23" s="23"/>
      <c r="U23" s="23"/>
      <c r="V23" s="24"/>
      <c r="W23" s="22"/>
      <c r="X23" s="23"/>
      <c r="AA23" s="22"/>
      <c r="AB23" s="23"/>
    </row>
    <row r="24" spans="1:28" ht="12.75">
      <c r="A24" s="13"/>
      <c r="C24" s="40"/>
      <c r="D24" s="21"/>
      <c r="G24" s="40"/>
      <c r="H24" s="21"/>
      <c r="K24" s="40">
        <v>1500</v>
      </c>
      <c r="L24" s="21">
        <v>-61.6</v>
      </c>
      <c r="O24" s="40">
        <v>2000</v>
      </c>
      <c r="P24" s="21">
        <v>-29.6</v>
      </c>
      <c r="R24" s="24"/>
      <c r="S24" s="22"/>
      <c r="T24" s="23"/>
      <c r="U24" s="63"/>
      <c r="V24" s="24"/>
      <c r="W24" s="22"/>
      <c r="X24" s="23"/>
      <c r="AA24" s="19"/>
      <c r="AB24" s="25"/>
    </row>
    <row r="25" spans="1:28" ht="12.75">
      <c r="A25" s="13"/>
      <c r="C25" s="40"/>
      <c r="D25" s="21"/>
      <c r="G25" s="40"/>
      <c r="H25" s="21"/>
      <c r="K25" s="40"/>
      <c r="L25" s="21"/>
      <c r="O25" s="40"/>
      <c r="P25" s="21"/>
      <c r="R25" s="24"/>
      <c r="S25" s="22"/>
      <c r="T25" s="23"/>
      <c r="U25" s="63"/>
      <c r="V25" s="24"/>
      <c r="W25" s="22"/>
      <c r="X25" s="23"/>
      <c r="AA25" s="19"/>
      <c r="AB25" s="25"/>
    </row>
    <row r="26" spans="1:24" ht="12.75">
      <c r="A26" s="13"/>
      <c r="C26" s="40"/>
      <c r="D26" s="21"/>
      <c r="G26" s="40"/>
      <c r="H26" s="21"/>
      <c r="K26" s="40"/>
      <c r="L26" s="21"/>
      <c r="O26" s="40"/>
      <c r="P26" s="21"/>
      <c r="R26" s="18"/>
      <c r="S26" s="18"/>
      <c r="T26" s="29"/>
      <c r="U26" s="17"/>
      <c r="V26" s="24"/>
      <c r="W26" s="18"/>
      <c r="X26" s="29"/>
    </row>
    <row r="27" spans="1:28" ht="15.75">
      <c r="A27" s="26">
        <f>A19+1</f>
        <v>4</v>
      </c>
      <c r="B27" s="14" t="s">
        <v>45</v>
      </c>
      <c r="C27" s="14" t="s">
        <v>75</v>
      </c>
      <c r="D27" s="16" t="s">
        <v>95</v>
      </c>
      <c r="F27" s="14" t="s">
        <v>13</v>
      </c>
      <c r="G27" s="14" t="s">
        <v>75</v>
      </c>
      <c r="H27" s="16" t="s">
        <v>95</v>
      </c>
      <c r="J27" s="14" t="s">
        <v>59</v>
      </c>
      <c r="K27" s="14" t="s">
        <v>75</v>
      </c>
      <c r="L27" s="16" t="s">
        <v>95</v>
      </c>
      <c r="N27" s="14" t="s">
        <v>49</v>
      </c>
      <c r="O27" s="14" t="s">
        <v>75</v>
      </c>
      <c r="P27" s="16" t="s">
        <v>95</v>
      </c>
      <c r="R27" s="14"/>
      <c r="S27" s="14"/>
      <c r="T27" s="17"/>
      <c r="U27" s="17"/>
      <c r="V27" s="14"/>
      <c r="W27" s="14"/>
      <c r="X27" s="17"/>
      <c r="Z27" s="14"/>
      <c r="AA27" s="14"/>
      <c r="AB27" s="17"/>
    </row>
    <row r="28" spans="1:28" ht="15.75">
      <c r="A28" s="26"/>
      <c r="B28" s="18" t="s">
        <v>235</v>
      </c>
      <c r="C28" s="40">
        <v>0</v>
      </c>
      <c r="D28" s="21">
        <v>-49</v>
      </c>
      <c r="F28" s="18" t="s">
        <v>236</v>
      </c>
      <c r="G28" s="40">
        <v>0</v>
      </c>
      <c r="H28" s="21">
        <v>-79.2</v>
      </c>
      <c r="J28" s="18" t="s">
        <v>237</v>
      </c>
      <c r="K28" s="40">
        <v>0</v>
      </c>
      <c r="L28" s="21">
        <v>-79.2</v>
      </c>
      <c r="N28" s="18" t="s">
        <v>238</v>
      </c>
      <c r="O28" s="40">
        <v>0</v>
      </c>
      <c r="P28" s="21">
        <v>-79.8</v>
      </c>
      <c r="R28" s="18"/>
      <c r="S28" s="22"/>
      <c r="T28" s="23"/>
      <c r="U28" s="53"/>
      <c r="V28" s="18"/>
      <c r="W28" s="22"/>
      <c r="X28" s="23"/>
      <c r="Z28" s="18"/>
      <c r="AA28" s="22"/>
      <c r="AB28" s="23"/>
    </row>
    <row r="29" spans="1:28" ht="12.75">
      <c r="A29" s="26"/>
      <c r="C29" s="40">
        <v>2500</v>
      </c>
      <c r="D29" s="21">
        <v>-55.2</v>
      </c>
      <c r="G29" s="40">
        <v>1048</v>
      </c>
      <c r="H29" s="21">
        <v>-37.5</v>
      </c>
      <c r="K29" s="40">
        <v>1400</v>
      </c>
      <c r="L29" s="21">
        <v>-19.7</v>
      </c>
      <c r="N29" s="4" t="s">
        <v>76</v>
      </c>
      <c r="O29" s="40">
        <v>1363</v>
      </c>
      <c r="P29" s="21">
        <v>-31.4</v>
      </c>
      <c r="R29" s="24"/>
      <c r="S29" s="22"/>
      <c r="T29" s="23"/>
      <c r="U29" s="53"/>
      <c r="V29" s="24"/>
      <c r="W29" s="22"/>
      <c r="X29" s="23"/>
      <c r="Z29" s="24"/>
      <c r="AA29" s="22"/>
      <c r="AB29" s="23"/>
    </row>
    <row r="30" spans="1:28" ht="12.75">
      <c r="A30" s="26"/>
      <c r="C30" s="40"/>
      <c r="D30" s="21"/>
      <c r="G30" s="40"/>
      <c r="H30" s="21"/>
      <c r="K30" s="40"/>
      <c r="L30" s="21"/>
      <c r="N30" s="4" t="s">
        <v>5</v>
      </c>
      <c r="O30" s="40">
        <v>1403</v>
      </c>
      <c r="P30" s="21">
        <v>-30.3</v>
      </c>
      <c r="R30" s="24"/>
      <c r="S30" s="22"/>
      <c r="T30" s="23"/>
      <c r="U30" s="53"/>
      <c r="V30" s="24"/>
      <c r="W30" s="22"/>
      <c r="X30" s="23"/>
      <c r="Z30" s="24"/>
      <c r="AA30" s="22"/>
      <c r="AB30" s="23"/>
    </row>
    <row r="31" spans="1:28" ht="12.75">
      <c r="A31" s="26"/>
      <c r="C31" s="40"/>
      <c r="D31" s="21"/>
      <c r="G31" s="40"/>
      <c r="H31" s="21"/>
      <c r="K31" s="40"/>
      <c r="L31" s="21"/>
      <c r="O31" s="40"/>
      <c r="P31" s="21"/>
      <c r="R31" s="24"/>
      <c r="S31" s="22"/>
      <c r="T31" s="23"/>
      <c r="U31" s="53"/>
      <c r="V31" s="24"/>
      <c r="W31" s="22"/>
      <c r="X31" s="23"/>
      <c r="AA31" s="22"/>
      <c r="AB31" s="23"/>
    </row>
    <row r="32" spans="1:28" ht="12.75">
      <c r="A32" s="26"/>
      <c r="C32" s="40"/>
      <c r="D32" s="21"/>
      <c r="G32" s="40"/>
      <c r="H32" s="21"/>
      <c r="K32" s="40"/>
      <c r="L32" s="21"/>
      <c r="O32" s="40"/>
      <c r="P32" s="21"/>
      <c r="R32" s="24"/>
      <c r="S32" s="22"/>
      <c r="T32" s="23"/>
      <c r="U32" s="53"/>
      <c r="V32" s="24"/>
      <c r="W32" s="22"/>
      <c r="X32" s="23"/>
      <c r="AA32" s="19"/>
      <c r="AB32" s="25"/>
    </row>
    <row r="33" spans="1:28" ht="12.75">
      <c r="A33" s="26"/>
      <c r="C33" s="40"/>
      <c r="D33" s="21"/>
      <c r="G33" s="40"/>
      <c r="H33" s="21"/>
      <c r="K33" s="40"/>
      <c r="L33" s="21"/>
      <c r="O33" s="40"/>
      <c r="P33" s="21"/>
      <c r="R33" s="24"/>
      <c r="S33" s="22"/>
      <c r="T33" s="23"/>
      <c r="U33" s="53"/>
      <c r="V33" s="24"/>
      <c r="W33" s="22"/>
      <c r="X33" s="23"/>
      <c r="AA33" s="19"/>
      <c r="AB33" s="25"/>
    </row>
    <row r="34" spans="1:24" ht="12.75">
      <c r="A34" s="26"/>
      <c r="C34" s="40"/>
      <c r="D34" s="21"/>
      <c r="G34" s="40"/>
      <c r="H34" s="21"/>
      <c r="K34" s="40"/>
      <c r="L34" s="21"/>
      <c r="O34" s="40"/>
      <c r="P34" s="21"/>
      <c r="R34" s="18"/>
      <c r="S34" s="18"/>
      <c r="T34" s="29"/>
      <c r="U34" s="29"/>
      <c r="V34" s="18"/>
      <c r="W34" s="18"/>
      <c r="X34" s="29"/>
    </row>
    <row r="35" spans="1:28" ht="15.75">
      <c r="A35" s="13">
        <f>A27+1</f>
        <v>5</v>
      </c>
      <c r="B35" s="14" t="s">
        <v>33</v>
      </c>
      <c r="C35" s="14" t="s">
        <v>75</v>
      </c>
      <c r="D35" s="16" t="s">
        <v>95</v>
      </c>
      <c r="F35" s="14" t="s">
        <v>29</v>
      </c>
      <c r="G35" s="14" t="s">
        <v>75</v>
      </c>
      <c r="H35" s="16" t="s">
        <v>95</v>
      </c>
      <c r="J35" s="14" t="s">
        <v>28</v>
      </c>
      <c r="K35" s="14" t="s">
        <v>75</v>
      </c>
      <c r="L35" s="16" t="s">
        <v>95</v>
      </c>
      <c r="N35" s="14" t="s">
        <v>2</v>
      </c>
      <c r="O35" s="14" t="s">
        <v>75</v>
      </c>
      <c r="P35" s="16" t="s">
        <v>95</v>
      </c>
      <c r="R35" s="14"/>
      <c r="S35" s="14"/>
      <c r="T35" s="17"/>
      <c r="U35" s="17"/>
      <c r="V35" s="14"/>
      <c r="W35" s="14"/>
      <c r="X35" s="17"/>
      <c r="Z35" s="14"/>
      <c r="AA35" s="14"/>
      <c r="AB35" s="17"/>
    </row>
    <row r="36" spans="1:28" ht="15.75">
      <c r="A36" s="13"/>
      <c r="B36" s="18" t="s">
        <v>239</v>
      </c>
      <c r="C36" s="40">
        <v>0</v>
      </c>
      <c r="D36" s="21">
        <v>-78.4</v>
      </c>
      <c r="F36" s="18" t="s">
        <v>240</v>
      </c>
      <c r="G36" s="40">
        <v>0</v>
      </c>
      <c r="H36" s="21">
        <v>-86.6</v>
      </c>
      <c r="J36" s="18" t="s">
        <v>241</v>
      </c>
      <c r="K36" s="40">
        <v>0</v>
      </c>
      <c r="L36" s="21">
        <v>-128</v>
      </c>
      <c r="N36" s="18" t="s">
        <v>242</v>
      </c>
      <c r="O36" s="40">
        <v>0</v>
      </c>
      <c r="P36" s="21">
        <v>-133.91638795986623</v>
      </c>
      <c r="R36" s="18"/>
      <c r="S36" s="22"/>
      <c r="T36" s="23"/>
      <c r="U36" s="53"/>
      <c r="V36" s="18"/>
      <c r="W36" s="22"/>
      <c r="X36" s="23"/>
      <c r="Z36" s="18"/>
      <c r="AA36" s="22"/>
      <c r="AB36" s="23"/>
    </row>
    <row r="37" spans="1:28" ht="12.75">
      <c r="A37" s="13"/>
      <c r="C37" s="40">
        <v>800</v>
      </c>
      <c r="D37" s="21">
        <v>-48</v>
      </c>
      <c r="G37" s="40">
        <v>1780</v>
      </c>
      <c r="H37" s="21">
        <v>-0.001</v>
      </c>
      <c r="J37" s="4" t="s">
        <v>77</v>
      </c>
      <c r="K37" s="40">
        <v>1517</v>
      </c>
      <c r="L37" s="21">
        <v>-80.7</v>
      </c>
      <c r="N37" s="4" t="s">
        <v>77</v>
      </c>
      <c r="O37" s="40">
        <v>933</v>
      </c>
      <c r="P37" s="21">
        <v>-93.31319955406912</v>
      </c>
      <c r="R37" s="24"/>
      <c r="S37" s="22"/>
      <c r="T37" s="23"/>
      <c r="U37" s="53"/>
      <c r="V37" s="24"/>
      <c r="W37" s="22"/>
      <c r="X37" s="23"/>
      <c r="Z37" s="24"/>
      <c r="AA37" s="22"/>
      <c r="AB37" s="23"/>
    </row>
    <row r="38" spans="1:28" ht="12.75">
      <c r="A38" s="13"/>
      <c r="C38" s="40"/>
      <c r="D38" s="21"/>
      <c r="G38" s="40"/>
      <c r="H38" s="21"/>
      <c r="J38" s="4" t="s">
        <v>76</v>
      </c>
      <c r="K38" s="40">
        <v>1803</v>
      </c>
      <c r="L38" s="21">
        <v>-70</v>
      </c>
      <c r="N38" s="4" t="s">
        <v>76</v>
      </c>
      <c r="O38" s="40">
        <v>1373</v>
      </c>
      <c r="P38" s="21">
        <v>-73.88164038859692</v>
      </c>
      <c r="R38" s="24"/>
      <c r="S38" s="22"/>
      <c r="T38" s="23"/>
      <c r="U38" s="53"/>
      <c r="V38" s="24"/>
      <c r="W38" s="22"/>
      <c r="X38" s="23"/>
      <c r="Z38" s="24"/>
      <c r="AA38" s="22"/>
      <c r="AB38" s="23"/>
    </row>
    <row r="39" spans="1:28" ht="12.75">
      <c r="A39" s="13"/>
      <c r="C39" s="40"/>
      <c r="D39" s="21"/>
      <c r="G39" s="40"/>
      <c r="H39" s="21"/>
      <c r="K39" s="40">
        <v>2000</v>
      </c>
      <c r="L39" s="21">
        <v>-63.9</v>
      </c>
      <c r="O39" s="40">
        <v>2000</v>
      </c>
      <c r="P39" s="21">
        <v>-52.29383659818442</v>
      </c>
      <c r="R39" s="24"/>
      <c r="S39" s="22"/>
      <c r="T39" s="23"/>
      <c r="U39" s="53"/>
      <c r="V39" s="24"/>
      <c r="W39" s="22"/>
      <c r="X39" s="23"/>
      <c r="Z39" s="4"/>
      <c r="AA39" s="22"/>
      <c r="AB39" s="21"/>
    </row>
    <row r="40" spans="1:28" ht="12.75">
      <c r="A40" s="13"/>
      <c r="C40" s="40"/>
      <c r="D40" s="21"/>
      <c r="G40" s="40"/>
      <c r="H40" s="21"/>
      <c r="K40" s="40"/>
      <c r="L40" s="21"/>
      <c r="O40" s="40"/>
      <c r="P40" s="21"/>
      <c r="R40" s="24"/>
      <c r="S40" s="22"/>
      <c r="T40" s="23"/>
      <c r="U40" s="53"/>
      <c r="V40" s="24"/>
      <c r="W40" s="22"/>
      <c r="X40" s="23"/>
      <c r="Z40" s="4"/>
      <c r="AA40" s="22"/>
      <c r="AB40" s="23"/>
    </row>
    <row r="41" spans="1:28" ht="12.75">
      <c r="A41" s="13"/>
      <c r="C41" s="40"/>
      <c r="D41" s="21"/>
      <c r="G41" s="40"/>
      <c r="H41" s="21"/>
      <c r="K41" s="40"/>
      <c r="L41" s="21"/>
      <c r="O41" s="40"/>
      <c r="P41" s="21"/>
      <c r="R41" s="24"/>
      <c r="S41" s="22"/>
      <c r="T41" s="23"/>
      <c r="U41" s="53"/>
      <c r="V41" s="24"/>
      <c r="W41" s="22"/>
      <c r="X41" s="23"/>
      <c r="AA41" s="19"/>
      <c r="AB41" s="25"/>
    </row>
    <row r="42" spans="1:24" ht="12.75">
      <c r="A42" s="13"/>
      <c r="C42" s="40"/>
      <c r="D42" s="21"/>
      <c r="G42" s="40"/>
      <c r="H42" s="21"/>
      <c r="K42" s="40"/>
      <c r="L42" s="21"/>
      <c r="O42" s="40"/>
      <c r="P42" s="21"/>
      <c r="R42" s="18"/>
      <c r="S42" s="18"/>
      <c r="T42" s="29"/>
      <c r="U42" s="29"/>
      <c r="V42" s="18"/>
      <c r="W42" s="18"/>
      <c r="X42" s="29"/>
    </row>
    <row r="43" spans="1:28" ht="15.75">
      <c r="A43" s="26">
        <f>A35+1</f>
        <v>6</v>
      </c>
      <c r="B43" s="14" t="s">
        <v>50</v>
      </c>
      <c r="C43" s="14" t="s">
        <v>75</v>
      </c>
      <c r="D43" s="16" t="s">
        <v>95</v>
      </c>
      <c r="F43" s="14" t="s">
        <v>83</v>
      </c>
      <c r="G43" s="14" t="s">
        <v>75</v>
      </c>
      <c r="H43" s="16" t="s">
        <v>95</v>
      </c>
      <c r="J43" s="14" t="s">
        <v>31</v>
      </c>
      <c r="K43" s="14" t="s">
        <v>75</v>
      </c>
      <c r="L43" s="16" t="s">
        <v>95</v>
      </c>
      <c r="N43" s="14" t="s">
        <v>45</v>
      </c>
      <c r="O43" s="14" t="s">
        <v>75</v>
      </c>
      <c r="P43" s="16" t="s">
        <v>95</v>
      </c>
      <c r="R43" s="14"/>
      <c r="S43" s="14"/>
      <c r="T43" s="17"/>
      <c r="U43" s="17"/>
      <c r="V43" s="14"/>
      <c r="W43" s="14"/>
      <c r="X43" s="17"/>
      <c r="Z43" s="14"/>
      <c r="AA43" s="14"/>
      <c r="AB43" s="17"/>
    </row>
    <row r="44" spans="1:28" ht="15.75">
      <c r="A44" s="26"/>
      <c r="B44" s="18" t="s">
        <v>243</v>
      </c>
      <c r="C44" s="40">
        <v>0</v>
      </c>
      <c r="D44" s="21">
        <v>-81</v>
      </c>
      <c r="F44" s="18" t="s">
        <v>244</v>
      </c>
      <c r="G44" s="40">
        <v>0</v>
      </c>
      <c r="H44" s="21">
        <v>-105</v>
      </c>
      <c r="J44" s="18" t="s">
        <v>245</v>
      </c>
      <c r="K44" s="40">
        <v>0</v>
      </c>
      <c r="L44" s="21">
        <v>-208</v>
      </c>
      <c r="N44" s="18" t="s">
        <v>246</v>
      </c>
      <c r="O44" s="40">
        <v>0</v>
      </c>
      <c r="P44" s="21">
        <v>-173.2</v>
      </c>
      <c r="R44" s="18"/>
      <c r="S44" s="22"/>
      <c r="T44" s="23"/>
      <c r="U44" s="53"/>
      <c r="V44" s="18"/>
      <c r="W44" s="22"/>
      <c r="X44" s="23"/>
      <c r="Z44" s="18"/>
      <c r="AA44" s="40"/>
      <c r="AB44" s="21"/>
    </row>
    <row r="45" spans="1:28" ht="12.75">
      <c r="A45" s="26"/>
      <c r="B45" s="4" t="s">
        <v>77</v>
      </c>
      <c r="C45" s="40">
        <v>505</v>
      </c>
      <c r="D45" s="21">
        <v>-61.8</v>
      </c>
      <c r="F45" s="4" t="s">
        <v>77</v>
      </c>
      <c r="G45" s="40">
        <v>594</v>
      </c>
      <c r="H45" s="21">
        <v>-79.3</v>
      </c>
      <c r="J45" s="4" t="s">
        <v>77</v>
      </c>
      <c r="K45" s="40">
        <v>371</v>
      </c>
      <c r="L45" s="21">
        <v>-187.1</v>
      </c>
      <c r="O45" s="40">
        <v>1669</v>
      </c>
      <c r="P45" s="21">
        <v>-0.001</v>
      </c>
      <c r="R45" s="24"/>
      <c r="S45" s="22"/>
      <c r="T45" s="23"/>
      <c r="U45" s="53"/>
      <c r="V45" s="24"/>
      <c r="W45" s="22"/>
      <c r="X45" s="23"/>
      <c r="Z45" s="4"/>
      <c r="AA45" s="40"/>
      <c r="AB45" s="21"/>
    </row>
    <row r="46" spans="1:28" ht="12.75">
      <c r="A46" s="26"/>
      <c r="B46" s="4" t="s">
        <v>76</v>
      </c>
      <c r="C46" s="40">
        <v>1154</v>
      </c>
      <c r="D46" s="21">
        <v>-33.2</v>
      </c>
      <c r="F46" s="4" t="s">
        <v>78</v>
      </c>
      <c r="G46" s="40">
        <v>1038</v>
      </c>
      <c r="H46" s="21">
        <v>-58</v>
      </c>
      <c r="J46" s="4" t="s">
        <v>78</v>
      </c>
      <c r="K46" s="40">
        <v>1156</v>
      </c>
      <c r="L46" s="21">
        <v>-137.7</v>
      </c>
      <c r="O46" s="40"/>
      <c r="P46" s="21"/>
      <c r="R46" s="24"/>
      <c r="S46" s="22"/>
      <c r="T46" s="23"/>
      <c r="U46" s="53"/>
      <c r="V46" s="24"/>
      <c r="W46" s="22"/>
      <c r="X46" s="23"/>
      <c r="Z46" s="4"/>
      <c r="AA46" s="40"/>
      <c r="AB46" s="21"/>
    </row>
    <row r="47" spans="1:28" ht="12.75">
      <c r="A47" s="26"/>
      <c r="B47" s="4" t="s">
        <v>5</v>
      </c>
      <c r="C47" s="40">
        <v>1490</v>
      </c>
      <c r="D47" s="21">
        <v>-22.2</v>
      </c>
      <c r="F47" s="4" t="s">
        <v>76</v>
      </c>
      <c r="G47" s="40">
        <v>1683</v>
      </c>
      <c r="H47" s="21">
        <v>2.8</v>
      </c>
      <c r="J47" s="4" t="s">
        <v>76</v>
      </c>
      <c r="K47" s="40">
        <v>1192</v>
      </c>
      <c r="L47" s="21">
        <v>-135.1</v>
      </c>
      <c r="O47" s="40"/>
      <c r="P47" s="21"/>
      <c r="R47" s="24"/>
      <c r="S47" s="22"/>
      <c r="T47" s="23"/>
      <c r="U47" s="53"/>
      <c r="V47" s="24"/>
      <c r="W47" s="22"/>
      <c r="X47" s="23"/>
      <c r="AA47" s="19"/>
      <c r="AB47" s="25"/>
    </row>
    <row r="48" spans="1:28" ht="12.75">
      <c r="A48" s="26"/>
      <c r="C48" s="40">
        <v>2000</v>
      </c>
      <c r="D48" s="21">
        <v>-37</v>
      </c>
      <c r="G48" s="40"/>
      <c r="H48" s="21"/>
      <c r="K48" s="40">
        <v>1800</v>
      </c>
      <c r="L48" s="21">
        <v>-78.5</v>
      </c>
      <c r="O48" s="40"/>
      <c r="P48" s="21"/>
      <c r="R48" s="24"/>
      <c r="S48" s="22"/>
      <c r="T48" s="23"/>
      <c r="U48" s="53"/>
      <c r="V48" s="24"/>
      <c r="W48" s="22"/>
      <c r="X48" s="23"/>
      <c r="AA48" s="19"/>
      <c r="AB48" s="25"/>
    </row>
    <row r="49" spans="1:28" ht="12.75">
      <c r="A49" s="26"/>
      <c r="C49" s="40"/>
      <c r="D49" s="21"/>
      <c r="G49" s="40"/>
      <c r="H49" s="21"/>
      <c r="K49" s="40"/>
      <c r="L49" s="21"/>
      <c r="O49" s="40"/>
      <c r="P49" s="21"/>
      <c r="R49" s="24"/>
      <c r="S49" s="22"/>
      <c r="T49" s="23"/>
      <c r="U49" s="53"/>
      <c r="V49" s="24"/>
      <c r="W49" s="22"/>
      <c r="X49" s="23"/>
      <c r="AA49" s="19"/>
      <c r="AB49" s="25"/>
    </row>
    <row r="50" spans="1:24" ht="12.75">
      <c r="A50" s="26"/>
      <c r="C50" s="40"/>
      <c r="D50" s="21"/>
      <c r="G50" s="40"/>
      <c r="H50" s="21"/>
      <c r="K50" s="40"/>
      <c r="L50" s="21"/>
      <c r="O50" s="40"/>
      <c r="P50" s="21"/>
      <c r="R50" s="18"/>
      <c r="S50" s="18"/>
      <c r="T50" s="29"/>
      <c r="U50" s="29"/>
      <c r="V50" s="18"/>
      <c r="W50" s="18"/>
      <c r="X50" s="29"/>
    </row>
    <row r="51" spans="1:24" ht="15.75">
      <c r="A51" s="13">
        <f>A43+1</f>
        <v>7</v>
      </c>
      <c r="B51" s="14" t="s">
        <v>60</v>
      </c>
      <c r="C51" s="14" t="s">
        <v>75</v>
      </c>
      <c r="D51" s="16" t="s">
        <v>95</v>
      </c>
      <c r="F51" s="14" t="s">
        <v>27</v>
      </c>
      <c r="G51" s="14" t="s">
        <v>75</v>
      </c>
      <c r="H51" s="16" t="s">
        <v>95</v>
      </c>
      <c r="J51" s="14" t="s">
        <v>45</v>
      </c>
      <c r="K51" s="14" t="s">
        <v>75</v>
      </c>
      <c r="L51" s="16" t="s">
        <v>95</v>
      </c>
      <c r="N51" s="14" t="s">
        <v>17</v>
      </c>
      <c r="O51" s="37" t="s">
        <v>75</v>
      </c>
      <c r="P51" s="16" t="s">
        <v>95</v>
      </c>
      <c r="R51" s="14"/>
      <c r="S51" s="14"/>
      <c r="T51" s="17"/>
      <c r="V51" s="14"/>
      <c r="W51" s="14"/>
      <c r="X51" s="17"/>
    </row>
    <row r="52" spans="1:24" ht="15.75">
      <c r="A52" s="13"/>
      <c r="B52" s="18" t="s">
        <v>247</v>
      </c>
      <c r="C52" s="40">
        <v>0</v>
      </c>
      <c r="D52" s="21">
        <v>-116.6</v>
      </c>
      <c r="F52" s="18" t="s">
        <v>248</v>
      </c>
      <c r="G52" s="40">
        <v>0</v>
      </c>
      <c r="H52" s="21">
        <v>-199.3</v>
      </c>
      <c r="J52" s="18" t="s">
        <v>249</v>
      </c>
      <c r="K52" s="40">
        <v>0</v>
      </c>
      <c r="L52" s="21">
        <v>-218.4</v>
      </c>
      <c r="N52" s="30" t="s">
        <v>250</v>
      </c>
      <c r="O52" s="40">
        <v>0</v>
      </c>
      <c r="P52" s="77">
        <v>-258.9</v>
      </c>
      <c r="R52" s="18"/>
      <c r="S52" s="22"/>
      <c r="T52" s="23"/>
      <c r="V52" s="18"/>
      <c r="W52" s="22"/>
      <c r="X52" s="23"/>
    </row>
    <row r="53" spans="1:24" ht="12.75">
      <c r="A53" s="13"/>
      <c r="B53" s="4" t="s">
        <v>77</v>
      </c>
      <c r="C53" s="40">
        <v>693</v>
      </c>
      <c r="D53" s="21">
        <v>-89.9</v>
      </c>
      <c r="F53" s="4" t="s">
        <v>77</v>
      </c>
      <c r="G53" s="40">
        <v>923</v>
      </c>
      <c r="H53" s="21">
        <v>-156.2</v>
      </c>
      <c r="K53" s="40">
        <v>2500</v>
      </c>
      <c r="L53" s="21">
        <v>-25</v>
      </c>
      <c r="N53" s="41" t="s">
        <v>77</v>
      </c>
      <c r="O53" s="40">
        <v>673</v>
      </c>
      <c r="P53" s="21">
        <v>-228.2</v>
      </c>
      <c r="R53" s="24"/>
      <c r="S53" s="22"/>
      <c r="T53" s="23"/>
      <c r="V53" s="24"/>
      <c r="W53" s="22"/>
      <c r="X53" s="23"/>
    </row>
    <row r="54" spans="1:24" ht="12.75">
      <c r="A54" s="13"/>
      <c r="B54" s="4" t="s">
        <v>78</v>
      </c>
      <c r="C54" s="40">
        <v>1184</v>
      </c>
      <c r="D54" s="21">
        <v>-68.4</v>
      </c>
      <c r="F54" s="4" t="s">
        <v>78</v>
      </c>
      <c r="G54" s="40">
        <v>1380</v>
      </c>
      <c r="H54" s="21">
        <v>-134.1</v>
      </c>
      <c r="K54" s="40"/>
      <c r="L54" s="21"/>
      <c r="N54" s="4" t="s">
        <v>76</v>
      </c>
      <c r="O54" s="40">
        <v>1124</v>
      </c>
      <c r="P54" s="21">
        <v>-207.5</v>
      </c>
      <c r="R54" s="24"/>
      <c r="S54" s="22"/>
      <c r="T54" s="23"/>
      <c r="V54" s="24"/>
      <c r="W54" s="22"/>
      <c r="X54" s="23"/>
    </row>
    <row r="55" spans="1:24" ht="12.75">
      <c r="A55" s="13"/>
      <c r="B55" s="4" t="s">
        <v>76</v>
      </c>
      <c r="C55" s="40">
        <v>1993</v>
      </c>
      <c r="D55" s="21">
        <v>4.7</v>
      </c>
      <c r="G55" s="40">
        <v>2000</v>
      </c>
      <c r="H55" s="21">
        <v>-73.7</v>
      </c>
      <c r="K55" s="40"/>
      <c r="L55" s="21"/>
      <c r="N55" s="4" t="s">
        <v>78</v>
      </c>
      <c r="O55" s="40">
        <v>1760</v>
      </c>
      <c r="P55" s="21">
        <v>-175.8</v>
      </c>
      <c r="R55" s="24"/>
      <c r="S55" s="22"/>
      <c r="T55" s="23"/>
      <c r="V55" s="24"/>
      <c r="W55" s="22"/>
      <c r="X55" s="23"/>
    </row>
    <row r="56" spans="1:24" ht="12.75">
      <c r="A56" s="13"/>
      <c r="C56" s="40"/>
      <c r="D56" s="21"/>
      <c r="G56" s="40"/>
      <c r="H56" s="21"/>
      <c r="K56" s="40"/>
      <c r="L56" s="21"/>
      <c r="N56" s="40"/>
      <c r="O56" s="40">
        <v>2500</v>
      </c>
      <c r="P56" s="21">
        <v>-108.1</v>
      </c>
      <c r="R56" s="24"/>
      <c r="S56" s="22"/>
      <c r="T56" s="23"/>
      <c r="V56" s="24"/>
      <c r="W56" s="22"/>
      <c r="X56" s="23"/>
    </row>
    <row r="57" spans="1:24" ht="12.75">
      <c r="A57" s="13"/>
      <c r="C57" s="40"/>
      <c r="D57" s="21"/>
      <c r="G57" s="40"/>
      <c r="H57" s="21"/>
      <c r="K57" s="40"/>
      <c r="L57" s="21"/>
      <c r="N57" s="40"/>
      <c r="O57" s="40"/>
      <c r="P57" s="21"/>
      <c r="R57" s="24"/>
      <c r="S57" s="22"/>
      <c r="T57" s="23"/>
      <c r="V57" s="24"/>
      <c r="W57" s="22"/>
      <c r="X57" s="23"/>
    </row>
    <row r="58" spans="1:24" ht="12.75">
      <c r="A58" s="13"/>
      <c r="C58" s="40"/>
      <c r="D58" s="21"/>
      <c r="G58" s="40"/>
      <c r="H58" s="21"/>
      <c r="K58" s="40"/>
      <c r="L58" s="21"/>
      <c r="N58" s="40"/>
      <c r="O58" s="40"/>
      <c r="P58" s="21"/>
      <c r="R58" s="18"/>
      <c r="S58" s="18"/>
      <c r="T58" s="29"/>
      <c r="V58" s="18"/>
      <c r="W58" s="18"/>
      <c r="X58" s="29"/>
    </row>
    <row r="59" spans="1:24" ht="15.75">
      <c r="A59" s="26">
        <f>A51+1</f>
        <v>8</v>
      </c>
      <c r="B59" s="14" t="s">
        <v>12</v>
      </c>
      <c r="C59" s="14" t="s">
        <v>75</v>
      </c>
      <c r="D59" s="16" t="s">
        <v>95</v>
      </c>
      <c r="R59" s="14"/>
      <c r="S59" s="14"/>
      <c r="T59" s="17"/>
      <c r="V59" s="14"/>
      <c r="W59" s="14"/>
      <c r="X59" s="17"/>
    </row>
    <row r="60" spans="1:24" ht="15.75">
      <c r="A60" s="26"/>
      <c r="B60" s="18" t="s">
        <v>251</v>
      </c>
      <c r="C60" s="40">
        <v>0</v>
      </c>
      <c r="D60" s="21">
        <v>-267</v>
      </c>
      <c r="R60" s="18"/>
      <c r="S60" s="22"/>
      <c r="T60" s="23"/>
      <c r="V60" s="18"/>
      <c r="W60" s="22"/>
      <c r="X60" s="23"/>
    </row>
    <row r="61" spans="1:24" ht="12.75">
      <c r="A61" s="26"/>
      <c r="B61" s="4" t="s">
        <v>77</v>
      </c>
      <c r="C61" s="40">
        <v>1077</v>
      </c>
      <c r="D61" s="21">
        <v>-223.9</v>
      </c>
      <c r="R61" s="24"/>
      <c r="S61" s="22"/>
      <c r="T61" s="23"/>
      <c r="V61" s="24"/>
      <c r="W61" s="22"/>
      <c r="X61" s="23"/>
    </row>
    <row r="62" spans="1:24" ht="12.75">
      <c r="A62" s="26"/>
      <c r="B62" s="4" t="s">
        <v>76</v>
      </c>
      <c r="C62" s="40">
        <v>2723</v>
      </c>
      <c r="D62" s="21">
        <v>-158</v>
      </c>
      <c r="R62" s="24"/>
      <c r="S62" s="22"/>
      <c r="T62" s="23"/>
      <c r="V62" s="24"/>
      <c r="W62" s="22"/>
      <c r="X62" s="23"/>
    </row>
    <row r="63" spans="1:24" ht="12.75">
      <c r="A63" s="26"/>
      <c r="C63" s="40"/>
      <c r="D63" s="21"/>
      <c r="R63" s="24"/>
      <c r="S63" s="22"/>
      <c r="T63" s="23"/>
      <c r="V63" s="24"/>
      <c r="W63" s="22"/>
      <c r="X63" s="23"/>
    </row>
    <row r="64" spans="1:24" ht="12.75">
      <c r="A64" s="26"/>
      <c r="C64" s="40"/>
      <c r="D64" s="21"/>
      <c r="R64" s="24"/>
      <c r="S64" s="22"/>
      <c r="T64" s="23"/>
      <c r="V64" s="24"/>
      <c r="W64" s="22"/>
      <c r="X64" s="23"/>
    </row>
    <row r="65" spans="1:24" ht="12.75">
      <c r="A65" s="26"/>
      <c r="C65" s="40"/>
      <c r="D65" s="21"/>
      <c r="R65" s="24"/>
      <c r="S65" s="22"/>
      <c r="T65" s="23"/>
      <c r="V65" s="24"/>
      <c r="W65" s="22"/>
      <c r="X65" s="23"/>
    </row>
    <row r="66" spans="1:24" ht="12.75">
      <c r="A66" s="26"/>
      <c r="C66" s="40"/>
      <c r="D66" s="21"/>
      <c r="R66" s="18"/>
      <c r="S66" s="18"/>
      <c r="T66" s="29"/>
      <c r="V66" s="24"/>
      <c r="W66" s="18"/>
      <c r="X66" s="29"/>
    </row>
    <row r="67" spans="1:24" ht="12.75">
      <c r="A67" s="13">
        <f>A59+1</f>
        <v>9</v>
      </c>
      <c r="R67" s="14"/>
      <c r="S67" s="14"/>
      <c r="T67" s="17"/>
      <c r="V67" s="14"/>
      <c r="W67" s="14"/>
      <c r="X67" s="17"/>
    </row>
    <row r="68" spans="1:24" ht="12.75">
      <c r="A68" s="13"/>
      <c r="R68" s="18"/>
      <c r="S68" s="22"/>
      <c r="T68" s="23"/>
      <c r="V68" s="18"/>
      <c r="W68" s="22"/>
      <c r="X68" s="23"/>
    </row>
    <row r="69" spans="1:24" ht="12.75">
      <c r="A69" s="13"/>
      <c r="R69" s="24"/>
      <c r="S69" s="22"/>
      <c r="T69" s="23"/>
      <c r="V69" s="24"/>
      <c r="W69" s="22"/>
      <c r="X69" s="23"/>
    </row>
    <row r="70" spans="1:24" ht="12.75">
      <c r="A70" s="13"/>
      <c r="R70" s="24"/>
      <c r="S70" s="22"/>
      <c r="T70" s="23"/>
      <c r="V70" s="24"/>
      <c r="W70" s="22"/>
      <c r="X70" s="23"/>
    </row>
    <row r="71" spans="1:24" ht="12.75">
      <c r="A71" s="13"/>
      <c r="R71" s="24"/>
      <c r="S71" s="22"/>
      <c r="T71" s="23"/>
      <c r="V71" s="24"/>
      <c r="W71" s="22"/>
      <c r="X71" s="23"/>
    </row>
    <row r="72" spans="1:24" ht="12.75">
      <c r="A72" s="13"/>
      <c r="R72" s="24"/>
      <c r="S72" s="22"/>
      <c r="T72" s="23"/>
      <c r="V72" s="24"/>
      <c r="W72" s="22"/>
      <c r="X72" s="23"/>
    </row>
    <row r="73" spans="1:24" ht="12.75">
      <c r="A73" s="13"/>
      <c r="R73" s="24"/>
      <c r="S73" s="22"/>
      <c r="T73" s="23"/>
      <c r="V73" s="24"/>
      <c r="W73" s="22"/>
      <c r="X73" s="23"/>
    </row>
    <row r="74" spans="1:24" ht="12.75">
      <c r="A74" s="13"/>
      <c r="R74" s="18"/>
      <c r="S74" s="18"/>
      <c r="T74" s="29"/>
      <c r="V74" s="18"/>
      <c r="W74" s="18"/>
      <c r="X74" s="29"/>
    </row>
    <row r="75" spans="1:24" ht="12.75">
      <c r="A75" s="26">
        <f>A67+1</f>
        <v>10</v>
      </c>
      <c r="R75" s="14"/>
      <c r="S75" s="14"/>
      <c r="T75" s="17"/>
      <c r="V75" s="14"/>
      <c r="W75" s="14"/>
      <c r="X75" s="17"/>
    </row>
    <row r="76" spans="1:24" ht="12.75">
      <c r="A76" s="26"/>
      <c r="B76" s="30"/>
      <c r="C76" s="40"/>
      <c r="D76" s="21"/>
      <c r="E76" s="56"/>
      <c r="F76" s="14"/>
      <c r="G76" s="40"/>
      <c r="H76" s="21"/>
      <c r="N76" s="18"/>
      <c r="O76" s="22"/>
      <c r="P76" s="23"/>
      <c r="R76" s="18"/>
      <c r="S76" s="22"/>
      <c r="T76" s="23"/>
      <c r="V76" s="18"/>
      <c r="W76" s="22"/>
      <c r="X76" s="23"/>
    </row>
    <row r="77" spans="1:24" ht="12.75">
      <c r="A77" s="26"/>
      <c r="C77" s="40"/>
      <c r="D77" s="21"/>
      <c r="E77" s="56"/>
      <c r="G77" s="40"/>
      <c r="H77" s="21"/>
      <c r="N77" s="24"/>
      <c r="O77" s="22"/>
      <c r="P77" s="23"/>
      <c r="R77" s="24"/>
      <c r="S77" s="22"/>
      <c r="T77" s="23"/>
      <c r="V77" s="24"/>
      <c r="W77" s="22"/>
      <c r="X77" s="23"/>
    </row>
    <row r="78" spans="1:24" ht="12.75">
      <c r="A78" s="26"/>
      <c r="B78" s="41"/>
      <c r="C78" s="40"/>
      <c r="D78" s="21"/>
      <c r="E78" s="56"/>
      <c r="F78" s="41"/>
      <c r="G78" s="40"/>
      <c r="H78" s="21"/>
      <c r="K78" s="40"/>
      <c r="L78" s="21"/>
      <c r="N78" s="24"/>
      <c r="O78" s="22"/>
      <c r="P78" s="23"/>
      <c r="R78" s="24"/>
      <c r="S78" s="22"/>
      <c r="T78" s="23"/>
      <c r="V78" s="24"/>
      <c r="W78" s="22"/>
      <c r="X78" s="23"/>
    </row>
    <row r="79" spans="1:24" ht="12.75">
      <c r="A79" s="26"/>
      <c r="C79" s="40"/>
      <c r="D79" s="21"/>
      <c r="E79" s="56"/>
      <c r="G79" s="40"/>
      <c r="H79" s="21"/>
      <c r="K79" s="40"/>
      <c r="L79" s="21"/>
      <c r="N79" s="24"/>
      <c r="O79" s="22"/>
      <c r="P79" s="23"/>
      <c r="R79" s="24"/>
      <c r="S79" s="22"/>
      <c r="T79" s="23"/>
      <c r="V79" s="24"/>
      <c r="W79" s="22"/>
      <c r="X79" s="23"/>
    </row>
    <row r="80" spans="1:24" ht="12.75">
      <c r="A80" s="26"/>
      <c r="C80" s="40"/>
      <c r="D80" s="21"/>
      <c r="E80" s="56"/>
      <c r="G80" s="40"/>
      <c r="H80" s="21"/>
      <c r="K80" s="40"/>
      <c r="L80" s="21"/>
      <c r="N80" s="24"/>
      <c r="O80" s="22"/>
      <c r="P80" s="23"/>
      <c r="R80" s="24"/>
      <c r="S80" s="22"/>
      <c r="T80" s="23"/>
      <c r="V80" s="24"/>
      <c r="W80" s="22"/>
      <c r="X80" s="23"/>
    </row>
    <row r="81" spans="1:24" ht="12.75">
      <c r="A81" s="26"/>
      <c r="C81" s="40"/>
      <c r="D81" s="21"/>
      <c r="E81" s="65"/>
      <c r="G81" s="40"/>
      <c r="H81" s="21"/>
      <c r="K81" s="40"/>
      <c r="L81" s="21"/>
      <c r="N81" s="24"/>
      <c r="O81" s="22"/>
      <c r="P81" s="23"/>
      <c r="R81" s="24"/>
      <c r="S81" s="22"/>
      <c r="T81" s="23"/>
      <c r="V81" s="24"/>
      <c r="W81" s="22"/>
      <c r="X81" s="23"/>
    </row>
    <row r="82" spans="1:24" ht="12.75">
      <c r="A82" s="26"/>
      <c r="C82" s="40"/>
      <c r="D82" s="21"/>
      <c r="E82" s="56"/>
      <c r="G82" s="40"/>
      <c r="H82" s="21"/>
      <c r="K82" s="40"/>
      <c r="L82" s="21"/>
      <c r="N82" s="18"/>
      <c r="O82" s="18"/>
      <c r="P82" s="50"/>
      <c r="R82" s="18"/>
      <c r="S82" s="18"/>
      <c r="T82" s="29"/>
      <c r="V82" s="18"/>
      <c r="W82" s="18"/>
      <c r="X82" s="29"/>
    </row>
    <row r="83" spans="1:24" ht="12.75">
      <c r="A83" s="13">
        <f>A75+1</f>
        <v>11</v>
      </c>
      <c r="B83" s="14"/>
      <c r="C83" s="37"/>
      <c r="D83" s="16"/>
      <c r="E83" s="56"/>
      <c r="F83" s="14"/>
      <c r="G83" s="37"/>
      <c r="H83" s="16"/>
      <c r="J83" s="14"/>
      <c r="K83" s="14"/>
      <c r="L83" s="16"/>
      <c r="N83" s="14"/>
      <c r="O83" s="14"/>
      <c r="P83" s="16"/>
      <c r="R83" s="14"/>
      <c r="S83" s="14"/>
      <c r="T83" s="17"/>
      <c r="V83" s="14"/>
      <c r="W83" s="14"/>
      <c r="X83" s="17"/>
    </row>
    <row r="84" spans="1:24" ht="12.75">
      <c r="A84" s="13"/>
      <c r="B84" s="30"/>
      <c r="C84" s="40"/>
      <c r="D84" s="21"/>
      <c r="E84" s="56"/>
      <c r="F84" s="30"/>
      <c r="G84" s="40"/>
      <c r="H84" s="21"/>
      <c r="J84" s="18"/>
      <c r="K84" s="40"/>
      <c r="L84" s="21"/>
      <c r="N84" s="18"/>
      <c r="O84" s="22"/>
      <c r="P84" s="23"/>
      <c r="R84" s="18"/>
      <c r="S84" s="22"/>
      <c r="T84" s="23"/>
      <c r="V84" s="18"/>
      <c r="W84" s="22"/>
      <c r="X84" s="23"/>
    </row>
    <row r="85" spans="1:24" ht="12.75">
      <c r="A85" s="13"/>
      <c r="C85" s="40"/>
      <c r="D85" s="21"/>
      <c r="E85" s="56"/>
      <c r="G85" s="40"/>
      <c r="H85" s="21"/>
      <c r="K85" s="40"/>
      <c r="L85" s="21"/>
      <c r="N85" s="24"/>
      <c r="O85" s="22"/>
      <c r="P85" s="23"/>
      <c r="R85" s="24"/>
      <c r="S85" s="22"/>
      <c r="T85" s="23"/>
      <c r="V85" s="24"/>
      <c r="W85" s="22"/>
      <c r="X85" s="23"/>
    </row>
    <row r="86" spans="1:24" ht="12.75">
      <c r="A86" s="13"/>
      <c r="B86" s="41"/>
      <c r="C86" s="40"/>
      <c r="D86" s="21"/>
      <c r="E86" s="56"/>
      <c r="F86" s="41"/>
      <c r="G86" s="40"/>
      <c r="H86" s="21"/>
      <c r="K86" s="40"/>
      <c r="L86" s="21"/>
      <c r="N86" s="24"/>
      <c r="O86" s="22"/>
      <c r="P86" s="23"/>
      <c r="R86" s="24"/>
      <c r="S86" s="22"/>
      <c r="T86" s="23"/>
      <c r="V86" s="24"/>
      <c r="W86" s="22"/>
      <c r="X86" s="23"/>
    </row>
    <row r="87" spans="1:24" ht="12.75">
      <c r="A87" s="13"/>
      <c r="C87" s="40"/>
      <c r="D87" s="21"/>
      <c r="E87" s="56"/>
      <c r="G87" s="40"/>
      <c r="H87" s="21"/>
      <c r="J87" s="14"/>
      <c r="K87" s="37"/>
      <c r="L87" s="21"/>
      <c r="N87" s="24"/>
      <c r="O87" s="22"/>
      <c r="P87" s="23"/>
      <c r="R87" s="24"/>
      <c r="S87" s="22"/>
      <c r="T87" s="23"/>
      <c r="V87" s="24"/>
      <c r="W87" s="22"/>
      <c r="X87" s="23"/>
    </row>
    <row r="88" spans="1:24" ht="12.75">
      <c r="A88" s="13"/>
      <c r="C88" s="40"/>
      <c r="D88" s="21"/>
      <c r="E88" s="56"/>
      <c r="G88" s="40"/>
      <c r="H88" s="21"/>
      <c r="J88" s="30"/>
      <c r="K88" s="40"/>
      <c r="L88" s="21"/>
      <c r="N88" s="24"/>
      <c r="O88" s="22"/>
      <c r="P88" s="23"/>
      <c r="R88" s="24"/>
      <c r="S88" s="22"/>
      <c r="T88" s="23"/>
      <c r="V88" s="24"/>
      <c r="W88" s="22"/>
      <c r="X88" s="23"/>
    </row>
    <row r="89" spans="1:24" ht="12.75">
      <c r="A89" s="13"/>
      <c r="C89" s="40"/>
      <c r="D89" s="21"/>
      <c r="E89" s="56"/>
      <c r="F89" s="41"/>
      <c r="G89" s="40"/>
      <c r="H89" s="21"/>
      <c r="J89" s="41"/>
      <c r="K89" s="40"/>
      <c r="L89" s="21"/>
      <c r="N89" s="24"/>
      <c r="O89" s="22"/>
      <c r="P89" s="23"/>
      <c r="R89" s="24"/>
      <c r="S89" s="22"/>
      <c r="T89" s="23"/>
      <c r="V89" s="24"/>
      <c r="W89" s="22"/>
      <c r="X89" s="23"/>
    </row>
    <row r="90" spans="1:24" ht="12.75">
      <c r="A90" s="13"/>
      <c r="C90" s="40"/>
      <c r="D90" s="21"/>
      <c r="E90" s="56"/>
      <c r="G90" s="40"/>
      <c r="H90" s="21"/>
      <c r="N90" s="18"/>
      <c r="O90" s="18"/>
      <c r="P90" s="50"/>
      <c r="R90" s="18"/>
      <c r="S90" s="18"/>
      <c r="T90" s="29"/>
      <c r="V90" s="18"/>
      <c r="W90" s="18"/>
      <c r="X90" s="29"/>
    </row>
    <row r="91" spans="1:24" ht="12.75">
      <c r="A91" s="26">
        <f>A83+1</f>
        <v>12</v>
      </c>
      <c r="E91" s="56"/>
      <c r="J91" s="14"/>
      <c r="K91" s="14"/>
      <c r="L91" s="16"/>
      <c r="N91" s="14"/>
      <c r="O91" s="14"/>
      <c r="P91" s="16"/>
      <c r="R91" s="14"/>
      <c r="S91" s="14"/>
      <c r="T91" s="17"/>
      <c r="V91" s="14"/>
      <c r="W91" s="14"/>
      <c r="X91" s="17"/>
    </row>
    <row r="92" spans="1:24" ht="12.75">
      <c r="A92" s="26"/>
      <c r="E92" s="56"/>
      <c r="J92" s="18"/>
      <c r="K92" s="40"/>
      <c r="L92" s="21"/>
      <c r="N92" s="18"/>
      <c r="O92" s="22"/>
      <c r="P92" s="23"/>
      <c r="R92" s="18"/>
      <c r="S92" s="22"/>
      <c r="T92" s="23"/>
      <c r="V92" s="18"/>
      <c r="W92" s="22"/>
      <c r="X92" s="23"/>
    </row>
    <row r="93" spans="1:24" ht="12.75">
      <c r="A93" s="26"/>
      <c r="K93" s="40"/>
      <c r="L93" s="21"/>
      <c r="N93" s="24"/>
      <c r="O93" s="22"/>
      <c r="P93" s="23"/>
      <c r="R93" s="24"/>
      <c r="S93" s="22"/>
      <c r="T93" s="23"/>
      <c r="V93" s="24"/>
      <c r="W93" s="22"/>
      <c r="X93" s="23"/>
    </row>
    <row r="94" spans="1:24" ht="12.75">
      <c r="A94" s="26"/>
      <c r="K94" s="40"/>
      <c r="L94" s="21"/>
      <c r="N94" s="24"/>
      <c r="O94" s="22"/>
      <c r="P94" s="23"/>
      <c r="R94" s="24"/>
      <c r="S94" s="22"/>
      <c r="T94" s="23"/>
      <c r="V94" s="24"/>
      <c r="W94" s="22"/>
      <c r="X94" s="23"/>
    </row>
    <row r="95" spans="1:24" ht="12.75">
      <c r="A95" s="26"/>
      <c r="K95" s="40"/>
      <c r="L95" s="21"/>
      <c r="N95" s="24"/>
      <c r="O95" s="22"/>
      <c r="P95" s="23"/>
      <c r="R95" s="24"/>
      <c r="S95" s="22"/>
      <c r="T95" s="23"/>
      <c r="V95" s="24"/>
      <c r="W95" s="22"/>
      <c r="X95" s="23"/>
    </row>
    <row r="96" spans="1:24" ht="12.75">
      <c r="A96" s="26"/>
      <c r="K96" s="40"/>
      <c r="L96" s="21"/>
      <c r="N96" s="24"/>
      <c r="O96" s="22"/>
      <c r="P96" s="23"/>
      <c r="R96" s="24"/>
      <c r="S96" s="22"/>
      <c r="T96" s="23"/>
      <c r="V96" s="24"/>
      <c r="W96" s="22"/>
      <c r="X96" s="23"/>
    </row>
    <row r="97" spans="1:24" ht="12.75">
      <c r="A97" s="26"/>
      <c r="K97" s="40"/>
      <c r="L97" s="21"/>
      <c r="N97" s="24"/>
      <c r="O97" s="22"/>
      <c r="P97" s="23"/>
      <c r="R97" s="24"/>
      <c r="S97" s="22"/>
      <c r="T97" s="23"/>
      <c r="V97" s="24"/>
      <c r="W97" s="22"/>
      <c r="X97" s="23"/>
    </row>
    <row r="98" spans="1:24" ht="12.75">
      <c r="A98" s="26"/>
      <c r="N98" s="18"/>
      <c r="O98" s="18"/>
      <c r="P98" s="50"/>
      <c r="R98" s="18"/>
      <c r="S98" s="18"/>
      <c r="T98" s="29"/>
      <c r="V98" s="18"/>
      <c r="W98" s="18"/>
      <c r="X98" s="29"/>
    </row>
    <row r="99" spans="1:24" ht="12.75">
      <c r="A99" s="13">
        <f>A91+1</f>
        <v>13</v>
      </c>
      <c r="C99" s="40"/>
      <c r="D99" s="21"/>
      <c r="J99" s="14"/>
      <c r="K99" s="14"/>
      <c r="L99" s="16"/>
      <c r="N99" s="14"/>
      <c r="O99" s="14"/>
      <c r="P99" s="16"/>
      <c r="R99" s="14"/>
      <c r="S99" s="14"/>
      <c r="T99" s="17"/>
      <c r="V99" s="14"/>
      <c r="W99" s="14"/>
      <c r="X99" s="17"/>
    </row>
    <row r="100" spans="1:24" ht="12.75">
      <c r="A100" s="13"/>
      <c r="C100" s="40"/>
      <c r="D100" s="21"/>
      <c r="J100" s="18"/>
      <c r="K100" s="40"/>
      <c r="L100" s="21"/>
      <c r="N100" s="18"/>
      <c r="O100" s="22"/>
      <c r="P100" s="23"/>
      <c r="R100" s="18"/>
      <c r="S100" s="22"/>
      <c r="T100" s="23"/>
      <c r="V100" s="18"/>
      <c r="W100" s="22"/>
      <c r="X100" s="23"/>
    </row>
    <row r="101" spans="1:24" ht="12.75">
      <c r="A101" s="13"/>
      <c r="C101" s="67"/>
      <c r="D101" s="67"/>
      <c r="K101" s="40"/>
      <c r="L101" s="21"/>
      <c r="N101" s="24"/>
      <c r="O101" s="22"/>
      <c r="P101" s="23"/>
      <c r="R101" s="24"/>
      <c r="S101" s="22"/>
      <c r="T101" s="23"/>
      <c r="V101" s="24"/>
      <c r="W101" s="22"/>
      <c r="X101" s="23"/>
    </row>
    <row r="102" spans="1:24" ht="12.75">
      <c r="A102" s="13"/>
      <c r="B102" s="14"/>
      <c r="C102" s="14"/>
      <c r="D102" s="16"/>
      <c r="K102" s="40"/>
      <c r="L102" s="21"/>
      <c r="N102" s="24"/>
      <c r="O102" s="22"/>
      <c r="P102" s="23"/>
      <c r="R102" s="24"/>
      <c r="S102" s="22"/>
      <c r="T102" s="23"/>
      <c r="V102" s="24"/>
      <c r="W102" s="22"/>
      <c r="X102" s="23"/>
    </row>
    <row r="103" spans="1:24" ht="12.75">
      <c r="A103" s="13"/>
      <c r="B103" s="30"/>
      <c r="C103" s="40"/>
      <c r="D103" s="21"/>
      <c r="K103" s="40"/>
      <c r="L103" s="21"/>
      <c r="N103" s="24"/>
      <c r="O103" s="22"/>
      <c r="P103" s="23"/>
      <c r="R103" s="24"/>
      <c r="S103" s="22"/>
      <c r="T103" s="23"/>
      <c r="V103" s="24"/>
      <c r="W103" s="22"/>
      <c r="X103" s="23"/>
    </row>
    <row r="104" spans="1:24" ht="12.75">
      <c r="A104" s="13"/>
      <c r="C104" s="40"/>
      <c r="D104" s="21"/>
      <c r="K104" s="40"/>
      <c r="L104" s="21"/>
      <c r="N104" s="24"/>
      <c r="O104" s="22"/>
      <c r="P104" s="23"/>
      <c r="R104" s="24"/>
      <c r="S104" s="22"/>
      <c r="T104" s="23"/>
      <c r="V104" s="24"/>
      <c r="W104" s="22"/>
      <c r="X104" s="23"/>
    </row>
    <row r="105" spans="1:24" ht="12.75">
      <c r="A105" s="13"/>
      <c r="B105" s="41"/>
      <c r="C105" s="40"/>
      <c r="D105" s="21"/>
      <c r="K105" s="40"/>
      <c r="L105" s="21"/>
      <c r="N105" s="24"/>
      <c r="O105" s="22"/>
      <c r="P105" s="23"/>
      <c r="R105" s="24"/>
      <c r="S105" s="22"/>
      <c r="T105" s="23"/>
      <c r="V105" s="24"/>
      <c r="W105" s="22"/>
      <c r="X105" s="23"/>
    </row>
    <row r="106" spans="1:24" ht="12.75">
      <c r="A106" s="13"/>
      <c r="C106" s="40"/>
      <c r="D106" s="21"/>
      <c r="N106" s="18"/>
      <c r="O106" s="18"/>
      <c r="P106" s="50"/>
      <c r="R106" s="18"/>
      <c r="S106" s="18"/>
      <c r="T106" s="29"/>
      <c r="V106" s="18"/>
      <c r="W106" s="18"/>
      <c r="X106" s="29"/>
    </row>
    <row r="107" spans="1:24" ht="12.75">
      <c r="A107" s="26">
        <f>A99+1</f>
        <v>14</v>
      </c>
      <c r="C107" s="40"/>
      <c r="D107" s="21"/>
      <c r="J107" s="14"/>
      <c r="K107" s="14"/>
      <c r="L107" s="16"/>
      <c r="N107" s="14"/>
      <c r="O107" s="14"/>
      <c r="P107" s="16"/>
      <c r="R107" s="14"/>
      <c r="S107" s="14"/>
      <c r="T107" s="17"/>
      <c r="V107" s="14"/>
      <c r="W107" s="14"/>
      <c r="X107" s="17"/>
    </row>
    <row r="108" spans="1:24" ht="12.75">
      <c r="A108" s="26"/>
      <c r="B108" s="14"/>
      <c r="C108" s="14"/>
      <c r="D108" s="16"/>
      <c r="J108" s="18"/>
      <c r="K108" s="40"/>
      <c r="L108" s="21"/>
      <c r="N108" s="18"/>
      <c r="O108" s="22"/>
      <c r="P108" s="23"/>
      <c r="R108" s="18"/>
      <c r="S108" s="22"/>
      <c r="T108" s="23"/>
      <c r="V108" s="18"/>
      <c r="W108" s="24"/>
      <c r="X108" s="23"/>
    </row>
    <row r="109" spans="1:24" ht="12.75">
      <c r="A109" s="26"/>
      <c r="B109" s="30"/>
      <c r="C109" s="40"/>
      <c r="D109" s="21"/>
      <c r="K109" s="40"/>
      <c r="L109" s="21"/>
      <c r="N109" s="24"/>
      <c r="O109" s="22"/>
      <c r="P109" s="23"/>
      <c r="R109" s="24"/>
      <c r="S109" s="22"/>
      <c r="T109" s="23"/>
      <c r="V109" s="24"/>
      <c r="W109" s="24"/>
      <c r="X109" s="23"/>
    </row>
    <row r="110" spans="1:24" ht="12.75">
      <c r="A110" s="26"/>
      <c r="C110" s="40"/>
      <c r="D110" s="21"/>
      <c r="K110" s="40"/>
      <c r="L110" s="21"/>
      <c r="N110" s="24"/>
      <c r="O110" s="22"/>
      <c r="P110" s="23"/>
      <c r="R110" s="24"/>
      <c r="S110" s="22"/>
      <c r="T110" s="23"/>
      <c r="V110" s="24"/>
      <c r="W110" s="24"/>
      <c r="X110" s="23"/>
    </row>
    <row r="111" spans="1:24" ht="12.75">
      <c r="A111" s="26"/>
      <c r="B111" s="41"/>
      <c r="C111" s="40"/>
      <c r="D111" s="21"/>
      <c r="K111" s="40"/>
      <c r="L111" s="21"/>
      <c r="N111" s="24"/>
      <c r="O111" s="22"/>
      <c r="P111" s="23"/>
      <c r="R111" s="24"/>
      <c r="S111" s="22"/>
      <c r="T111" s="23"/>
      <c r="V111" s="24"/>
      <c r="W111" s="24"/>
      <c r="X111" s="23"/>
    </row>
    <row r="112" spans="1:24" ht="12.75">
      <c r="A112" s="26"/>
      <c r="C112" s="40"/>
      <c r="D112" s="21"/>
      <c r="K112" s="40"/>
      <c r="L112" s="21"/>
      <c r="N112" s="24"/>
      <c r="O112" s="22"/>
      <c r="P112" s="23"/>
      <c r="R112" s="24"/>
      <c r="S112" s="22"/>
      <c r="T112" s="23"/>
      <c r="V112" s="24"/>
      <c r="W112" s="24"/>
      <c r="X112" s="23"/>
    </row>
    <row r="113" spans="1:24" ht="12.75">
      <c r="A113" s="26"/>
      <c r="C113" s="40"/>
      <c r="D113" s="21"/>
      <c r="K113" s="40"/>
      <c r="L113" s="21"/>
      <c r="N113" s="24"/>
      <c r="O113" s="22"/>
      <c r="P113" s="23"/>
      <c r="R113" s="24"/>
      <c r="S113" s="22"/>
      <c r="T113" s="23"/>
      <c r="V113" s="24"/>
      <c r="W113" s="24"/>
      <c r="X113" s="23"/>
    </row>
    <row r="114" spans="1:24" ht="12.75">
      <c r="A114" s="26"/>
      <c r="C114" s="40"/>
      <c r="D114" s="21"/>
      <c r="N114" s="18"/>
      <c r="O114" s="18"/>
      <c r="P114" s="50"/>
      <c r="R114" s="18"/>
      <c r="S114" s="18"/>
      <c r="T114" s="29"/>
      <c r="V114" s="18"/>
      <c r="W114" s="18"/>
      <c r="X114" s="29"/>
    </row>
    <row r="115" spans="1:24" ht="12.75">
      <c r="A115" s="13">
        <f>A107+1</f>
        <v>15</v>
      </c>
      <c r="B115" s="14"/>
      <c r="C115" s="14"/>
      <c r="D115" s="16"/>
      <c r="N115" s="14"/>
      <c r="O115" s="14"/>
      <c r="P115" s="16"/>
      <c r="R115" s="14"/>
      <c r="S115" s="14"/>
      <c r="T115" s="17"/>
      <c r="V115" s="14"/>
      <c r="W115" s="14"/>
      <c r="X115" s="17"/>
    </row>
    <row r="116" spans="1:24" ht="12.75">
      <c r="A116" s="13"/>
      <c r="B116" s="30"/>
      <c r="C116" s="40"/>
      <c r="D116" s="21"/>
      <c r="N116" s="18"/>
      <c r="O116" s="22"/>
      <c r="P116" s="23"/>
      <c r="R116" s="18"/>
      <c r="S116" s="22"/>
      <c r="T116" s="23"/>
      <c r="V116" s="18"/>
      <c r="W116" s="24"/>
      <c r="X116" s="23"/>
    </row>
    <row r="117" spans="1:24" ht="12.75">
      <c r="A117" s="13"/>
      <c r="C117" s="40"/>
      <c r="D117" s="21"/>
      <c r="N117" s="24"/>
      <c r="O117" s="22"/>
      <c r="P117" s="23"/>
      <c r="Q117" s="23"/>
      <c r="R117" s="24"/>
      <c r="S117" s="22"/>
      <c r="T117" s="23"/>
      <c r="U117" s="53"/>
      <c r="V117" s="24"/>
      <c r="W117" s="24"/>
      <c r="X117" s="53"/>
    </row>
    <row r="118" spans="1:24" ht="12.75">
      <c r="A118" s="13"/>
      <c r="B118" s="41"/>
      <c r="C118" s="40"/>
      <c r="D118" s="21"/>
      <c r="N118" s="24"/>
      <c r="O118" s="22"/>
      <c r="P118" s="23"/>
      <c r="Q118" s="23"/>
      <c r="R118" s="24"/>
      <c r="S118" s="22"/>
      <c r="T118" s="23"/>
      <c r="U118" s="53"/>
      <c r="V118" s="24"/>
      <c r="W118" s="24"/>
      <c r="X118" s="53"/>
    </row>
    <row r="119" spans="1:24" ht="12.75">
      <c r="A119" s="13"/>
      <c r="C119" s="40"/>
      <c r="D119" s="21"/>
      <c r="N119" s="24"/>
      <c r="O119" s="22"/>
      <c r="P119" s="23"/>
      <c r="Q119" s="23"/>
      <c r="R119" s="24"/>
      <c r="S119" s="22"/>
      <c r="T119" s="53"/>
      <c r="U119" s="53"/>
      <c r="V119" s="24"/>
      <c r="W119" s="24"/>
      <c r="X119" s="53"/>
    </row>
    <row r="120" spans="1:24" ht="12.75">
      <c r="A120" s="13"/>
      <c r="C120" s="40"/>
      <c r="D120" s="21"/>
      <c r="N120" s="24"/>
      <c r="O120" s="22"/>
      <c r="P120" s="23"/>
      <c r="Q120" s="23"/>
      <c r="R120" s="24"/>
      <c r="S120" s="22"/>
      <c r="T120" s="53"/>
      <c r="U120" s="53"/>
      <c r="V120" s="24"/>
      <c r="W120" s="24"/>
      <c r="X120" s="53"/>
    </row>
    <row r="121" spans="1:24" ht="12.75">
      <c r="A121" s="13"/>
      <c r="C121" s="40"/>
      <c r="D121" s="21"/>
      <c r="N121" s="24"/>
      <c r="O121" s="22"/>
      <c r="P121" s="23"/>
      <c r="Q121" s="23"/>
      <c r="R121" s="24"/>
      <c r="S121" s="22"/>
      <c r="T121" s="53"/>
      <c r="U121" s="53"/>
      <c r="V121" s="24"/>
      <c r="W121" s="24"/>
      <c r="X121" s="53"/>
    </row>
    <row r="122" spans="1:24" ht="12.75">
      <c r="A122" s="13"/>
      <c r="N122" s="18"/>
      <c r="O122" s="18"/>
      <c r="P122" s="50"/>
      <c r="Q122" s="50"/>
      <c r="R122" s="18"/>
      <c r="S122" s="18"/>
      <c r="T122" s="29"/>
      <c r="U122" s="29"/>
      <c r="V122" s="18"/>
      <c r="W122" s="18"/>
      <c r="X122" s="29"/>
    </row>
    <row r="123" spans="1:22" ht="12.75">
      <c r="A123" s="26">
        <f>A115+1</f>
        <v>16</v>
      </c>
      <c r="N123" s="14"/>
      <c r="O123" s="14"/>
      <c r="P123" s="16"/>
      <c r="Q123" s="16"/>
      <c r="R123" s="14"/>
      <c r="S123" s="14"/>
      <c r="T123" s="17"/>
      <c r="U123" s="14"/>
      <c r="V123" s="14"/>
    </row>
    <row r="124" spans="1:22" ht="12.75">
      <c r="A124" s="26"/>
      <c r="S124" s="24"/>
      <c r="V124" s="18"/>
    </row>
    <row r="125" spans="1:22" ht="12.75">
      <c r="A125" s="26"/>
      <c r="S125" s="24"/>
      <c r="V125" s="24"/>
    </row>
    <row r="126" spans="1:22" ht="12.75">
      <c r="A126" s="26"/>
      <c r="S126" s="24"/>
      <c r="V126" s="24"/>
    </row>
    <row r="127" spans="1:22" ht="12.75">
      <c r="A127" s="26"/>
      <c r="S127" s="24"/>
      <c r="V127" s="24"/>
    </row>
    <row r="128" spans="1:22" ht="12.75">
      <c r="A128" s="26"/>
      <c r="S128" s="24"/>
      <c r="V128" s="24"/>
    </row>
    <row r="129" spans="1:22" ht="12.75">
      <c r="A129" s="26"/>
      <c r="S129" s="24"/>
      <c r="V129" s="24"/>
    </row>
    <row r="130" spans="1:22" ht="12.75">
      <c r="A130" s="26"/>
      <c r="S130" s="18"/>
      <c r="V130" s="18"/>
    </row>
    <row r="131" spans="1:22" ht="12.75">
      <c r="A131" s="13">
        <f>A123+1</f>
        <v>17</v>
      </c>
      <c r="S131" s="14"/>
      <c r="V131" s="14"/>
    </row>
    <row r="132" spans="1:22" ht="12.75">
      <c r="A132" s="13"/>
      <c r="S132" s="24"/>
      <c r="V132" s="18"/>
    </row>
    <row r="133" spans="1:22" ht="12.75">
      <c r="A133" s="13"/>
      <c r="S133" s="24"/>
      <c r="V133" s="24"/>
    </row>
    <row r="134" spans="1:22" ht="12.75">
      <c r="A134" s="13"/>
      <c r="S134" s="24"/>
      <c r="V134" s="24"/>
    </row>
    <row r="135" spans="1:22" ht="12.75">
      <c r="A135" s="13"/>
      <c r="V135" s="24"/>
    </row>
    <row r="136" spans="1:22" ht="12.75">
      <c r="A136" s="13"/>
      <c r="V136" s="24"/>
    </row>
    <row r="137" spans="1:22" ht="12.75">
      <c r="A137" s="13"/>
      <c r="V137" s="24"/>
    </row>
    <row r="138" spans="1:22" ht="12.75">
      <c r="A138" s="13"/>
      <c r="V138" s="18"/>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4" ht="12.75">
      <c r="A154" s="13"/>
      <c r="B154" s="46"/>
      <c r="C154" s="47"/>
      <c r="D154" s="47"/>
    </row>
    <row r="155" spans="1:5" ht="15.75">
      <c r="A155" s="26">
        <v>1</v>
      </c>
      <c r="B155" s="14" t="s">
        <v>79</v>
      </c>
      <c r="C155" s="14" t="s">
        <v>75</v>
      </c>
      <c r="D155" s="16" t="s">
        <v>95</v>
      </c>
      <c r="E155" s="65"/>
    </row>
    <row r="156" spans="1:5" ht="15.75">
      <c r="A156" s="26"/>
      <c r="B156" s="30" t="s">
        <v>227</v>
      </c>
      <c r="C156" s="40">
        <v>0</v>
      </c>
      <c r="D156" s="21">
        <v>-44.8</v>
      </c>
      <c r="E156" s="56"/>
    </row>
    <row r="157" spans="1:5" ht="12.75">
      <c r="A157" s="26"/>
      <c r="B157" s="4" t="s">
        <v>76</v>
      </c>
      <c r="C157" s="40">
        <v>1115</v>
      </c>
      <c r="D157" s="21">
        <v>-23.6</v>
      </c>
      <c r="E157" s="56"/>
    </row>
    <row r="158" spans="1:5" ht="12.75">
      <c r="A158" s="26"/>
      <c r="B158" s="41" t="s">
        <v>77</v>
      </c>
      <c r="C158" s="40">
        <v>1235</v>
      </c>
      <c r="D158" s="21">
        <v>-21.7</v>
      </c>
      <c r="E158" s="56"/>
    </row>
    <row r="159" spans="1:5" ht="12.75">
      <c r="A159" s="26"/>
      <c r="C159" s="40">
        <v>1500</v>
      </c>
      <c r="D159" s="21">
        <v>-15.3</v>
      </c>
      <c r="E159" s="56"/>
    </row>
    <row r="160" spans="1:5" ht="12.75">
      <c r="A160" s="26"/>
      <c r="C160" s="40"/>
      <c r="D160" s="21"/>
      <c r="E160" s="56"/>
    </row>
    <row r="161" spans="1:5" ht="12.75">
      <c r="A161" s="26"/>
      <c r="C161" s="40"/>
      <c r="D161" s="21"/>
      <c r="E161" s="56"/>
    </row>
    <row r="162" spans="1:5" ht="12.75">
      <c r="A162" s="26"/>
      <c r="C162" s="40"/>
      <c r="D162" s="21"/>
      <c r="E162" s="56"/>
    </row>
    <row r="163" spans="1:5" ht="15.75">
      <c r="A163" s="13">
        <f>A155+1</f>
        <v>2</v>
      </c>
      <c r="B163" s="14" t="s">
        <v>2</v>
      </c>
      <c r="C163" s="14" t="s">
        <v>75</v>
      </c>
      <c r="D163" s="16" t="s">
        <v>95</v>
      </c>
      <c r="E163" s="56"/>
    </row>
    <row r="164" spans="1:5" ht="15.75">
      <c r="A164" s="13"/>
      <c r="B164" s="30" t="s">
        <v>242</v>
      </c>
      <c r="C164" s="40">
        <v>0</v>
      </c>
      <c r="D164" s="21">
        <v>-133.91638795986623</v>
      </c>
      <c r="E164" s="65"/>
    </row>
    <row r="165" spans="1:5" ht="12.75">
      <c r="A165" s="13"/>
      <c r="B165" s="4" t="s">
        <v>77</v>
      </c>
      <c r="C165" s="40">
        <v>933</v>
      </c>
      <c r="D165" s="21">
        <v>-93.31319955406912</v>
      </c>
      <c r="E165" s="56"/>
    </row>
    <row r="166" spans="1:5" ht="12.75">
      <c r="A166" s="13"/>
      <c r="B166" s="41" t="s">
        <v>76</v>
      </c>
      <c r="C166" s="40">
        <v>1373</v>
      </c>
      <c r="D166" s="21">
        <v>-73.88164038859692</v>
      </c>
      <c r="E166" s="56"/>
    </row>
    <row r="167" spans="1:5" ht="12.75">
      <c r="A167" s="13"/>
      <c r="C167" s="40">
        <v>2000</v>
      </c>
      <c r="D167" s="21">
        <v>-52.29383659818442</v>
      </c>
      <c r="E167" s="56"/>
    </row>
    <row r="168" spans="1:5" ht="12.75">
      <c r="A168" s="13"/>
      <c r="C168" s="40"/>
      <c r="D168" s="21"/>
      <c r="E168" s="56"/>
    </row>
    <row r="169" spans="1:5" ht="12.75">
      <c r="A169" s="13"/>
      <c r="C169" s="40"/>
      <c r="D169" s="21"/>
      <c r="E169" s="56"/>
    </row>
    <row r="170" spans="1:5" ht="12.75">
      <c r="A170" s="13"/>
      <c r="C170" s="40"/>
      <c r="D170" s="21"/>
      <c r="E170" s="56"/>
    </row>
    <row r="171" spans="1:5" ht="15.75">
      <c r="A171" s="26">
        <f>A163+1</f>
        <v>3</v>
      </c>
      <c r="B171" s="14" t="s">
        <v>9</v>
      </c>
      <c r="C171" s="14" t="s">
        <v>75</v>
      </c>
      <c r="D171" s="16" t="s">
        <v>95</v>
      </c>
      <c r="E171" s="65"/>
    </row>
    <row r="172" spans="1:5" ht="15.75">
      <c r="A172" s="26"/>
      <c r="B172" s="30" t="s">
        <v>225</v>
      </c>
      <c r="C172" s="40">
        <v>1929</v>
      </c>
      <c r="D172" s="21">
        <v>-0.001</v>
      </c>
      <c r="E172" s="56"/>
    </row>
    <row r="173" spans="1:5" ht="12.75">
      <c r="A173" s="26"/>
      <c r="C173" s="40">
        <v>2500</v>
      </c>
      <c r="D173" s="21">
        <v>-24</v>
      </c>
      <c r="E173" s="56"/>
    </row>
    <row r="174" spans="1:5" ht="12.75">
      <c r="A174" s="26"/>
      <c r="B174" s="41"/>
      <c r="C174" s="40"/>
      <c r="D174" s="21"/>
      <c r="E174" s="56"/>
    </row>
    <row r="175" spans="1:5" ht="12.75">
      <c r="A175" s="26"/>
      <c r="C175" s="40"/>
      <c r="D175" s="21"/>
      <c r="E175" s="56"/>
    </row>
    <row r="176" spans="1:5" ht="12.75">
      <c r="A176" s="26"/>
      <c r="C176" s="40"/>
      <c r="D176" s="21"/>
      <c r="E176" s="56"/>
    </row>
    <row r="177" spans="1:5" ht="12.75">
      <c r="A177" s="26"/>
      <c r="C177" s="40"/>
      <c r="D177" s="21"/>
      <c r="E177" s="56"/>
    </row>
    <row r="178" spans="1:5" ht="12.75">
      <c r="A178" s="26"/>
      <c r="C178" s="40"/>
      <c r="D178" s="21"/>
      <c r="E178" s="65"/>
    </row>
    <row r="179" spans="1:5" ht="15.75">
      <c r="A179" s="13">
        <f>A171+1</f>
        <v>4</v>
      </c>
      <c r="B179" s="14" t="s">
        <v>9</v>
      </c>
      <c r="C179" s="14" t="s">
        <v>75</v>
      </c>
      <c r="D179" s="16" t="s">
        <v>95</v>
      </c>
      <c r="E179" s="56"/>
    </row>
    <row r="180" spans="1:5" ht="15.75">
      <c r="A180" s="13"/>
      <c r="B180" s="30" t="s">
        <v>228</v>
      </c>
      <c r="C180" s="40">
        <v>0</v>
      </c>
      <c r="D180" s="21">
        <v>-3.1</v>
      </c>
      <c r="E180" s="56"/>
    </row>
    <row r="181" spans="1:5" ht="12.75">
      <c r="A181" s="13"/>
      <c r="C181" s="40">
        <v>2500</v>
      </c>
      <c r="D181" s="21">
        <v>-7.4</v>
      </c>
      <c r="E181" s="56"/>
    </row>
    <row r="182" spans="1:5" ht="12.75">
      <c r="A182" s="13"/>
      <c r="B182" s="41"/>
      <c r="C182" s="40"/>
      <c r="D182" s="21"/>
      <c r="E182" s="56"/>
    </row>
    <row r="183" spans="1:5" ht="12.75">
      <c r="A183" s="13"/>
      <c r="B183" s="41"/>
      <c r="C183" s="40"/>
      <c r="D183" s="21"/>
      <c r="E183" s="56"/>
    </row>
    <row r="184" spans="1:5" ht="12.75">
      <c r="A184" s="13"/>
      <c r="B184" s="41"/>
      <c r="C184" s="40"/>
      <c r="D184" s="21"/>
      <c r="E184" s="56"/>
    </row>
    <row r="185" spans="1:5" ht="12.75">
      <c r="A185" s="13"/>
      <c r="C185" s="40"/>
      <c r="D185" s="21"/>
      <c r="E185" s="65"/>
    </row>
    <row r="186" spans="1:5" ht="12.75">
      <c r="A186" s="13"/>
      <c r="C186" s="40"/>
      <c r="D186" s="21"/>
      <c r="E186" s="56"/>
    </row>
    <row r="187" spans="1:5" ht="15.75">
      <c r="A187" s="26">
        <f>A179+1</f>
        <v>5</v>
      </c>
      <c r="B187" s="14" t="s">
        <v>83</v>
      </c>
      <c r="C187" s="37" t="s">
        <v>75</v>
      </c>
      <c r="D187" s="16" t="s">
        <v>95</v>
      </c>
      <c r="E187" s="56"/>
    </row>
    <row r="188" spans="1:5" ht="15.75">
      <c r="A188" s="26"/>
      <c r="B188" s="30" t="s">
        <v>244</v>
      </c>
      <c r="C188" s="40">
        <v>0</v>
      </c>
      <c r="D188" s="21">
        <v>-105</v>
      </c>
      <c r="E188" s="56"/>
    </row>
    <row r="189" spans="1:5" ht="12.75">
      <c r="A189" s="26"/>
      <c r="B189" s="4" t="s">
        <v>77</v>
      </c>
      <c r="C189" s="40">
        <v>594</v>
      </c>
      <c r="D189" s="21">
        <v>-79.3</v>
      </c>
      <c r="E189" s="56"/>
    </row>
    <row r="190" spans="1:5" ht="12.75">
      <c r="A190" s="26"/>
      <c r="B190" s="41" t="s">
        <v>78</v>
      </c>
      <c r="C190" s="40">
        <v>1038</v>
      </c>
      <c r="D190" s="21">
        <v>-58</v>
      </c>
      <c r="E190" s="56"/>
    </row>
    <row r="191" spans="1:5" ht="12.75">
      <c r="A191" s="26"/>
      <c r="B191" s="4" t="s">
        <v>76</v>
      </c>
      <c r="C191" s="40">
        <v>1683</v>
      </c>
      <c r="D191" s="21">
        <v>2.8</v>
      </c>
      <c r="E191" s="56"/>
    </row>
    <row r="192" spans="1:5" ht="12.75">
      <c r="A192" s="26"/>
      <c r="C192" s="40"/>
      <c r="D192" s="21"/>
      <c r="E192" s="56"/>
    </row>
    <row r="193" spans="1:5" ht="12.75">
      <c r="A193" s="26"/>
      <c r="C193" s="40"/>
      <c r="D193" s="21"/>
      <c r="E193" s="65"/>
    </row>
    <row r="194" spans="1:5" ht="12.75">
      <c r="A194" s="26"/>
      <c r="C194" s="40"/>
      <c r="D194" s="21"/>
      <c r="E194" s="56"/>
    </row>
    <row r="195" spans="1:5" ht="15.75">
      <c r="A195" s="13">
        <f>A187+1</f>
        <v>6</v>
      </c>
      <c r="B195" s="14" t="s">
        <v>12</v>
      </c>
      <c r="C195" s="37" t="s">
        <v>75</v>
      </c>
      <c r="D195" s="16" t="s">
        <v>95</v>
      </c>
      <c r="E195" s="56"/>
    </row>
    <row r="196" spans="1:5" ht="15.75">
      <c r="A196" s="13"/>
      <c r="B196" s="30" t="s">
        <v>251</v>
      </c>
      <c r="C196" s="40">
        <v>0</v>
      </c>
      <c r="D196" s="21">
        <v>-267</v>
      </c>
      <c r="E196" s="56"/>
    </row>
    <row r="197" spans="1:5" ht="12.75">
      <c r="A197" s="13"/>
      <c r="B197" s="4" t="s">
        <v>77</v>
      </c>
      <c r="C197" s="40">
        <v>1077</v>
      </c>
      <c r="D197" s="21">
        <v>-223.9</v>
      </c>
      <c r="E197" s="56"/>
    </row>
    <row r="198" spans="1:5" ht="12.75">
      <c r="A198" s="13"/>
      <c r="B198" s="4" t="s">
        <v>76</v>
      </c>
      <c r="C198" s="40">
        <v>2723</v>
      </c>
      <c r="D198" s="21">
        <v>-158</v>
      </c>
      <c r="E198" s="56"/>
    </row>
    <row r="199" spans="1:5" ht="12.75">
      <c r="A199" s="13"/>
      <c r="C199" s="40"/>
      <c r="D199" s="21"/>
      <c r="E199" s="56"/>
    </row>
    <row r="200" spans="1:5" ht="12.75">
      <c r="A200" s="13"/>
      <c r="B200" s="41"/>
      <c r="C200" s="40"/>
      <c r="D200" s="21"/>
      <c r="E200" s="56"/>
    </row>
    <row r="201" spans="1:5" ht="12.75">
      <c r="A201" s="13"/>
      <c r="C201" s="40"/>
      <c r="D201" s="21"/>
      <c r="E201" s="65"/>
    </row>
    <row r="202" spans="1:5" ht="12.75">
      <c r="A202" s="13"/>
      <c r="C202" s="40"/>
      <c r="D202" s="21"/>
      <c r="E202" s="56"/>
    </row>
    <row r="203" spans="1:5" ht="15.75">
      <c r="A203" s="26">
        <f>A195+1</f>
        <v>7</v>
      </c>
      <c r="B203" s="14" t="s">
        <v>15</v>
      </c>
      <c r="C203" s="37" t="s">
        <v>75</v>
      </c>
      <c r="D203" s="16" t="s">
        <v>95</v>
      </c>
      <c r="E203" s="56"/>
    </row>
    <row r="204" spans="1:5" ht="15.75">
      <c r="A204" s="26"/>
      <c r="B204" s="30" t="s">
        <v>230</v>
      </c>
      <c r="C204" s="40">
        <v>0</v>
      </c>
      <c r="D204" s="21">
        <v>-62.7</v>
      </c>
      <c r="E204" s="56"/>
    </row>
    <row r="205" spans="1:5" ht="12.75">
      <c r="A205" s="26"/>
      <c r="B205" s="41" t="s">
        <v>77</v>
      </c>
      <c r="C205" s="40">
        <v>1356</v>
      </c>
      <c r="D205" s="21">
        <v>-42.9</v>
      </c>
      <c r="E205" s="56"/>
    </row>
    <row r="206" spans="1:5" ht="12.75">
      <c r="A206" s="26"/>
      <c r="C206" s="40"/>
      <c r="D206" s="21"/>
      <c r="E206" s="56"/>
    </row>
    <row r="207" spans="1:5" ht="12.75">
      <c r="A207" s="26"/>
      <c r="C207" s="40"/>
      <c r="D207" s="21"/>
      <c r="E207" s="56"/>
    </row>
    <row r="208" spans="1:5" ht="12.75">
      <c r="A208" s="26"/>
      <c r="C208" s="40"/>
      <c r="D208" s="21"/>
      <c r="E208" s="56"/>
    </row>
    <row r="209" spans="1:5" ht="12.75">
      <c r="A209" s="26"/>
      <c r="C209" s="40"/>
      <c r="D209" s="21"/>
      <c r="E209" s="65"/>
    </row>
    <row r="210" spans="1:5" ht="12.75">
      <c r="A210" s="26"/>
      <c r="C210" s="40"/>
      <c r="D210" s="21"/>
      <c r="E210" s="56"/>
    </row>
    <row r="211" spans="1:5" ht="15.75">
      <c r="A211" s="13">
        <f>A203+1</f>
        <v>8</v>
      </c>
      <c r="B211" s="14" t="s">
        <v>15</v>
      </c>
      <c r="C211" s="37" t="s">
        <v>75</v>
      </c>
      <c r="D211" s="16" t="s">
        <v>95</v>
      </c>
      <c r="E211" s="56"/>
    </row>
    <row r="212" spans="1:5" ht="15.75">
      <c r="A212" s="13"/>
      <c r="B212" s="30" t="s">
        <v>229</v>
      </c>
      <c r="C212" s="40">
        <v>0</v>
      </c>
      <c r="D212" s="21">
        <v>-54</v>
      </c>
      <c r="E212" s="56"/>
    </row>
    <row r="213" spans="1:5" ht="12.75">
      <c r="A213" s="13"/>
      <c r="C213" s="40">
        <v>900</v>
      </c>
      <c r="D213" s="21">
        <v>-23.1</v>
      </c>
      <c r="E213" s="56"/>
    </row>
    <row r="214" spans="1:5" ht="12.75">
      <c r="A214" s="13"/>
      <c r="B214" s="41"/>
      <c r="C214" s="40"/>
      <c r="D214" s="21"/>
      <c r="E214" s="56"/>
    </row>
    <row r="215" spans="1:5" ht="12.75">
      <c r="A215" s="13"/>
      <c r="C215" s="40"/>
      <c r="D215" s="21"/>
      <c r="E215" s="56"/>
    </row>
    <row r="216" spans="1:5" ht="12.75">
      <c r="A216" s="13"/>
      <c r="C216" s="40"/>
      <c r="D216" s="21"/>
      <c r="E216" s="56"/>
    </row>
    <row r="217" spans="1:5" ht="12.75">
      <c r="A217" s="13"/>
      <c r="C217" s="40"/>
      <c r="D217" s="21"/>
      <c r="E217" s="65"/>
    </row>
    <row r="218" spans="1:5" ht="12.75">
      <c r="A218" s="13"/>
      <c r="C218" s="40"/>
      <c r="D218" s="21"/>
      <c r="E218" s="56"/>
    </row>
    <row r="219" spans="1:5" ht="15.75">
      <c r="A219" s="26">
        <f>A211+1</f>
        <v>9</v>
      </c>
      <c r="B219" s="14" t="s">
        <v>16</v>
      </c>
      <c r="C219" s="37" t="s">
        <v>75</v>
      </c>
      <c r="D219" s="16" t="s">
        <v>95</v>
      </c>
      <c r="E219" s="56"/>
    </row>
    <row r="220" spans="1:5" ht="15.75">
      <c r="A220" s="26"/>
      <c r="B220" s="30" t="s">
        <v>221</v>
      </c>
      <c r="C220" s="4">
        <v>0</v>
      </c>
      <c r="D220" s="21">
        <f>2*H228-H212</f>
        <v>0</v>
      </c>
      <c r="E220" s="56"/>
    </row>
    <row r="221" spans="1:5" ht="12.75">
      <c r="A221" s="26"/>
      <c r="C221" s="4">
        <v>969</v>
      </c>
      <c r="D221" s="21">
        <f>2*H229-H213</f>
        <v>0</v>
      </c>
      <c r="E221" s="56"/>
    </row>
    <row r="222" spans="1:5" ht="12.75">
      <c r="A222" s="26"/>
      <c r="B222" s="41"/>
      <c r="C222" s="40"/>
      <c r="D222" s="21"/>
      <c r="E222" s="56"/>
    </row>
    <row r="223" spans="1:5" ht="12.75">
      <c r="A223" s="26"/>
      <c r="C223" s="40"/>
      <c r="D223" s="21"/>
      <c r="E223" s="56"/>
    </row>
    <row r="224" spans="1:5" ht="12.75">
      <c r="A224" s="26"/>
      <c r="C224" s="40"/>
      <c r="D224" s="21"/>
      <c r="E224" s="56"/>
    </row>
    <row r="225" spans="1:5" ht="12.75">
      <c r="A225" s="26"/>
      <c r="C225" s="40"/>
      <c r="D225" s="21"/>
      <c r="E225" s="56"/>
    </row>
    <row r="226" spans="1:5" ht="12.75">
      <c r="A226" s="26"/>
      <c r="C226" s="40"/>
      <c r="D226" s="21"/>
      <c r="E226" s="56"/>
    </row>
    <row r="227" spans="1:5" ht="15.75">
      <c r="A227" s="13">
        <f>A219+1</f>
        <v>10</v>
      </c>
      <c r="B227" s="14" t="s">
        <v>16</v>
      </c>
      <c r="C227" s="37" t="s">
        <v>75</v>
      </c>
      <c r="D227" s="16" t="s">
        <v>95</v>
      </c>
      <c r="E227" s="65"/>
    </row>
    <row r="228" spans="1:4" ht="15.75">
      <c r="A228" s="13"/>
      <c r="B228" s="30" t="s">
        <v>220</v>
      </c>
      <c r="C228" s="40">
        <v>0</v>
      </c>
      <c r="D228" s="21">
        <v>-72.8</v>
      </c>
    </row>
    <row r="229" spans="1:4" ht="12.75">
      <c r="A229" s="13"/>
      <c r="B229" s="4" t="s">
        <v>76</v>
      </c>
      <c r="C229" s="40">
        <v>1468</v>
      </c>
      <c r="D229" s="21">
        <v>-17.8</v>
      </c>
    </row>
    <row r="230" spans="1:4" ht="12.75">
      <c r="A230" s="13"/>
      <c r="B230" s="41" t="s">
        <v>77</v>
      </c>
      <c r="C230" s="40">
        <v>1809</v>
      </c>
      <c r="D230" s="21">
        <v>-15.7</v>
      </c>
    </row>
    <row r="231" spans="1:4" ht="12.75">
      <c r="A231" s="13"/>
      <c r="C231" s="40"/>
      <c r="D231" s="21"/>
    </row>
    <row r="232" spans="1:4" ht="12.75">
      <c r="A232" s="13"/>
      <c r="C232" s="40"/>
      <c r="D232" s="21"/>
    </row>
    <row r="233" spans="1:4" ht="12.75">
      <c r="A233" s="13"/>
      <c r="C233" s="40"/>
      <c r="D233" s="21"/>
    </row>
    <row r="234" spans="1:4" ht="12.75">
      <c r="A234" s="13"/>
      <c r="C234" s="40"/>
      <c r="D234" s="21"/>
    </row>
    <row r="235" spans="1:4" ht="15.75">
      <c r="A235" s="26">
        <f>A227+1</f>
        <v>11</v>
      </c>
      <c r="B235" s="14" t="s">
        <v>17</v>
      </c>
      <c r="C235" s="37" t="s">
        <v>75</v>
      </c>
      <c r="D235" s="16" t="s">
        <v>95</v>
      </c>
    </row>
    <row r="236" spans="1:4" ht="15.75">
      <c r="A236" s="26"/>
      <c r="B236" s="30" t="s">
        <v>250</v>
      </c>
      <c r="C236" s="40">
        <v>0</v>
      </c>
      <c r="D236" s="21">
        <v>-258.9</v>
      </c>
    </row>
    <row r="237" spans="1:4" ht="12.75">
      <c r="A237" s="26"/>
      <c r="B237" s="4" t="s">
        <v>77</v>
      </c>
      <c r="C237" s="40">
        <v>673</v>
      </c>
      <c r="D237" s="21">
        <v>-228.2</v>
      </c>
    </row>
    <row r="238" spans="1:4" ht="12.75">
      <c r="A238" s="26"/>
      <c r="B238" s="41" t="s">
        <v>76</v>
      </c>
      <c r="C238" s="40">
        <v>1124</v>
      </c>
      <c r="D238" s="21">
        <v>-207.5</v>
      </c>
    </row>
    <row r="239" spans="1:4" ht="12.75">
      <c r="A239" s="26"/>
      <c r="B239" s="4" t="s">
        <v>78</v>
      </c>
      <c r="C239" s="40">
        <v>1760</v>
      </c>
      <c r="D239" s="21">
        <v>-175.8</v>
      </c>
    </row>
    <row r="240" spans="1:4" ht="12.75">
      <c r="A240" s="26"/>
      <c r="C240" s="40">
        <v>2500</v>
      </c>
      <c r="D240" s="21">
        <v>-108.1</v>
      </c>
    </row>
    <row r="241" spans="1:4" ht="12.75">
      <c r="A241" s="26"/>
      <c r="C241" s="40"/>
      <c r="D241" s="21"/>
    </row>
    <row r="242" spans="1:4" ht="12.75">
      <c r="A242" s="26"/>
      <c r="C242" s="40"/>
      <c r="D242" s="21"/>
    </row>
    <row r="243" spans="1:4" ht="15.75">
      <c r="A243" s="13">
        <f>A235+1</f>
        <v>12</v>
      </c>
      <c r="B243" s="14" t="s">
        <v>18</v>
      </c>
      <c r="C243" s="14" t="s">
        <v>75</v>
      </c>
      <c r="D243" s="16" t="s">
        <v>95</v>
      </c>
    </row>
    <row r="244" spans="1:4" ht="15.75">
      <c r="A244" s="13"/>
      <c r="B244" s="30" t="s">
        <v>233</v>
      </c>
      <c r="C244" s="40">
        <v>0</v>
      </c>
      <c r="D244" s="21">
        <v>-73.6</v>
      </c>
    </row>
    <row r="245" spans="1:4" ht="12.75">
      <c r="A245" s="13"/>
      <c r="B245" s="4" t="s">
        <v>76</v>
      </c>
      <c r="C245" s="40">
        <v>898</v>
      </c>
      <c r="D245" s="21">
        <v>-43.9</v>
      </c>
    </row>
    <row r="246" spans="1:4" ht="12.75">
      <c r="A246" s="13"/>
      <c r="B246" s="41" t="s">
        <v>5</v>
      </c>
      <c r="C246" s="40">
        <v>1050</v>
      </c>
      <c r="D246" s="21">
        <v>-40.8</v>
      </c>
    </row>
    <row r="247" spans="1:4" ht="12.75">
      <c r="A247" s="13"/>
      <c r="B247" s="4" t="s">
        <v>77</v>
      </c>
      <c r="C247" s="40">
        <v>1213</v>
      </c>
      <c r="D247" s="21">
        <v>-51.7</v>
      </c>
    </row>
    <row r="248" spans="1:4" ht="12.75">
      <c r="A248" s="13"/>
      <c r="C248" s="40">
        <v>1500</v>
      </c>
      <c r="D248" s="21">
        <v>-61.6</v>
      </c>
    </row>
    <row r="249" spans="1:4" ht="12.75">
      <c r="A249" s="13"/>
      <c r="C249" s="40"/>
      <c r="D249" s="21"/>
    </row>
    <row r="250" spans="1:4" ht="12.75">
      <c r="A250" s="13"/>
      <c r="C250" s="40"/>
      <c r="D250" s="21"/>
    </row>
    <row r="251" spans="1:4" ht="15.75">
      <c r="A251" s="26">
        <f>A243+1</f>
        <v>13</v>
      </c>
      <c r="B251" s="14" t="s">
        <v>19</v>
      </c>
      <c r="C251" s="14" t="s">
        <v>75</v>
      </c>
      <c r="D251" s="16" t="s">
        <v>95</v>
      </c>
    </row>
    <row r="252" spans="1:4" ht="15.75">
      <c r="A252" s="26"/>
      <c r="B252" s="30" t="s">
        <v>232</v>
      </c>
      <c r="C252" s="40">
        <v>0</v>
      </c>
      <c r="D252" s="21">
        <v>-43.1</v>
      </c>
    </row>
    <row r="253" spans="1:4" ht="12.75">
      <c r="A253" s="26"/>
      <c r="C253" s="40">
        <v>1826</v>
      </c>
      <c r="D253" s="21">
        <v>-0.001</v>
      </c>
    </row>
    <row r="254" spans="1:4" ht="12.75">
      <c r="A254" s="26"/>
      <c r="B254" s="41"/>
      <c r="C254" s="40"/>
      <c r="D254" s="21"/>
    </row>
    <row r="255" spans="1:4" ht="12.75">
      <c r="A255" s="26"/>
      <c r="C255" s="40"/>
      <c r="D255" s="21"/>
    </row>
    <row r="256" spans="1:4" ht="12.75">
      <c r="A256" s="26"/>
      <c r="C256" s="40"/>
      <c r="D256" s="21"/>
    </row>
    <row r="257" spans="1:4" ht="12.75">
      <c r="A257" s="26"/>
      <c r="C257" s="40"/>
      <c r="D257" s="21"/>
    </row>
    <row r="258" spans="1:4" ht="12.75">
      <c r="A258" s="26"/>
      <c r="C258" s="40"/>
      <c r="D258" s="21"/>
    </row>
    <row r="259" spans="1:4" ht="15.75">
      <c r="A259" s="13">
        <f>A251+1</f>
        <v>14</v>
      </c>
      <c r="B259" s="14" t="s">
        <v>23</v>
      </c>
      <c r="C259" s="14" t="s">
        <v>75</v>
      </c>
      <c r="D259" s="16" t="s">
        <v>95</v>
      </c>
    </row>
    <row r="260" spans="1:4" ht="15.75">
      <c r="A260" s="13"/>
      <c r="B260" s="30" t="s">
        <v>231</v>
      </c>
      <c r="C260" s="40">
        <v>0</v>
      </c>
      <c r="D260" s="21">
        <v>-64.5</v>
      </c>
    </row>
    <row r="261" spans="1:4" ht="12.75">
      <c r="A261" s="13"/>
      <c r="C261" s="40">
        <v>1600</v>
      </c>
      <c r="D261" s="21">
        <v>-7</v>
      </c>
    </row>
    <row r="262" spans="1:4" ht="12.75">
      <c r="A262" s="13"/>
      <c r="B262" s="41"/>
      <c r="C262" s="40"/>
      <c r="D262" s="21"/>
    </row>
    <row r="263" spans="1:4" ht="12.75">
      <c r="A263" s="13"/>
      <c r="C263" s="40"/>
      <c r="D263" s="21"/>
    </row>
    <row r="264" spans="1:4" ht="12.75">
      <c r="A264" s="13"/>
      <c r="C264" s="40"/>
      <c r="D264" s="21"/>
    </row>
    <row r="265" spans="1:4" ht="12.75">
      <c r="A265" s="13"/>
      <c r="C265" s="40"/>
      <c r="D265" s="21"/>
    </row>
    <row r="266" spans="1:4" ht="12.75">
      <c r="A266" s="13"/>
      <c r="C266" s="40"/>
      <c r="D266" s="21"/>
    </row>
    <row r="267" spans="1:4" ht="15.75">
      <c r="A267" s="26">
        <f>A259+1</f>
        <v>15</v>
      </c>
      <c r="B267" s="14" t="s">
        <v>27</v>
      </c>
      <c r="C267" s="37" t="s">
        <v>75</v>
      </c>
      <c r="D267" s="16" t="s">
        <v>95</v>
      </c>
    </row>
    <row r="268" spans="1:4" ht="15.75">
      <c r="A268" s="26"/>
      <c r="B268" s="30" t="s">
        <v>248</v>
      </c>
      <c r="C268" s="40">
        <v>0</v>
      </c>
      <c r="D268" s="21">
        <v>-199.3</v>
      </c>
    </row>
    <row r="269" spans="1:4" ht="12.75">
      <c r="A269" s="26"/>
      <c r="B269" s="4" t="s">
        <v>77</v>
      </c>
      <c r="C269" s="40">
        <v>923</v>
      </c>
      <c r="D269" s="21">
        <v>-156.2</v>
      </c>
    </row>
    <row r="270" spans="1:4" ht="12.75">
      <c r="A270" s="26"/>
      <c r="B270" s="41" t="s">
        <v>78</v>
      </c>
      <c r="C270" s="40">
        <v>1380</v>
      </c>
      <c r="D270" s="21">
        <v>-134.1</v>
      </c>
    </row>
    <row r="271" spans="1:4" ht="12.75">
      <c r="A271" s="26"/>
      <c r="C271" s="40">
        <v>2000</v>
      </c>
      <c r="D271" s="21">
        <v>-73.7</v>
      </c>
    </row>
    <row r="272" spans="1:4" ht="12.75">
      <c r="A272" s="26"/>
      <c r="C272" s="40"/>
      <c r="D272" s="21"/>
    </row>
    <row r="273" spans="1:4" ht="12.75">
      <c r="A273" s="26"/>
      <c r="C273" s="40"/>
      <c r="D273" s="21"/>
    </row>
    <row r="274" spans="1:4" ht="12.75">
      <c r="A274" s="26"/>
      <c r="C274" s="40"/>
      <c r="D274" s="21"/>
    </row>
    <row r="275" spans="1:4" ht="15.75">
      <c r="A275" s="13">
        <f>A267+1</f>
        <v>16</v>
      </c>
      <c r="B275" s="14" t="s">
        <v>28</v>
      </c>
      <c r="C275" s="37" t="s">
        <v>75</v>
      </c>
      <c r="D275" s="16" t="s">
        <v>95</v>
      </c>
    </row>
    <row r="276" spans="1:4" ht="15.75">
      <c r="A276" s="13"/>
      <c r="B276" s="30" t="s">
        <v>241</v>
      </c>
      <c r="C276" s="40">
        <v>0</v>
      </c>
      <c r="D276" s="21">
        <v>-128</v>
      </c>
    </row>
    <row r="277" spans="1:4" ht="12.75">
      <c r="A277" s="13"/>
      <c r="B277" s="4" t="s">
        <v>77</v>
      </c>
      <c r="C277" s="40">
        <v>1517</v>
      </c>
      <c r="D277" s="21">
        <v>-80.7</v>
      </c>
    </row>
    <row r="278" spans="1:4" ht="12.75">
      <c r="A278" s="13"/>
      <c r="B278" s="4" t="s">
        <v>76</v>
      </c>
      <c r="C278" s="40">
        <v>1803</v>
      </c>
      <c r="D278" s="21">
        <v>-70</v>
      </c>
    </row>
    <row r="279" spans="1:4" ht="12.75">
      <c r="A279" s="13"/>
      <c r="C279" s="40">
        <v>2000</v>
      </c>
      <c r="D279" s="21">
        <v>-63.9</v>
      </c>
    </row>
    <row r="280" spans="1:4" ht="12.75">
      <c r="A280" s="13"/>
      <c r="B280" s="41"/>
      <c r="C280" s="40"/>
      <c r="D280" s="21"/>
    </row>
    <row r="281" spans="1:4" ht="12.75">
      <c r="A281" s="13"/>
      <c r="C281" s="40"/>
      <c r="D281" s="21"/>
    </row>
    <row r="282" spans="1:4" ht="12.75">
      <c r="A282" s="13"/>
      <c r="C282" s="40"/>
      <c r="D282" s="21"/>
    </row>
    <row r="283" spans="1:4" ht="15.75">
      <c r="A283" s="26">
        <f>A275+1</f>
        <v>17</v>
      </c>
      <c r="B283" s="14" t="s">
        <v>29</v>
      </c>
      <c r="C283" s="37" t="s">
        <v>75</v>
      </c>
      <c r="D283" s="16" t="s">
        <v>95</v>
      </c>
    </row>
    <row r="284" spans="1:4" ht="15.75">
      <c r="A284" s="26"/>
      <c r="B284" s="30" t="s">
        <v>240</v>
      </c>
      <c r="C284" s="40">
        <v>0</v>
      </c>
      <c r="D284" s="21">
        <v>-86.6</v>
      </c>
    </row>
    <row r="285" spans="1:4" ht="12.75">
      <c r="A285" s="26"/>
      <c r="C285" s="40">
        <v>1780</v>
      </c>
      <c r="D285" s="21">
        <v>-0.001</v>
      </c>
    </row>
    <row r="286" spans="1:4" ht="12.75">
      <c r="A286" s="26"/>
      <c r="B286" s="41"/>
      <c r="C286" s="40"/>
      <c r="D286" s="21"/>
    </row>
    <row r="287" spans="1:4" ht="12.75">
      <c r="A287" s="26"/>
      <c r="C287" s="40"/>
      <c r="D287" s="21"/>
    </row>
    <row r="288" spans="1:4" ht="12.75">
      <c r="A288" s="26"/>
      <c r="C288" s="40"/>
      <c r="D288" s="21"/>
    </row>
    <row r="289" spans="1:4" ht="12.75">
      <c r="A289" s="26"/>
      <c r="C289" s="40"/>
      <c r="D289" s="21"/>
    </row>
    <row r="290" spans="1:4" ht="12.75">
      <c r="A290" s="26"/>
      <c r="C290" s="40"/>
      <c r="D290" s="21"/>
    </row>
    <row r="291" spans="1:4" ht="15.75">
      <c r="A291" s="13">
        <f>A283+1</f>
        <v>18</v>
      </c>
      <c r="B291" s="14" t="s">
        <v>31</v>
      </c>
      <c r="C291" s="37" t="s">
        <v>75</v>
      </c>
      <c r="D291" s="16" t="s">
        <v>95</v>
      </c>
    </row>
    <row r="292" spans="1:4" ht="15.75">
      <c r="A292" s="13"/>
      <c r="B292" s="30" t="s">
        <v>245</v>
      </c>
      <c r="C292" s="40">
        <v>0</v>
      </c>
      <c r="D292" s="21">
        <v>-208</v>
      </c>
    </row>
    <row r="293" spans="1:4" ht="12.75">
      <c r="A293" s="13"/>
      <c r="B293" s="4" t="s">
        <v>77</v>
      </c>
      <c r="C293" s="40">
        <v>371</v>
      </c>
      <c r="D293" s="21">
        <v>-187.1</v>
      </c>
    </row>
    <row r="294" spans="1:4" ht="12.75">
      <c r="A294" s="13"/>
      <c r="B294" s="41" t="s">
        <v>78</v>
      </c>
      <c r="C294" s="40">
        <v>1156</v>
      </c>
      <c r="D294" s="21">
        <v>-137.7</v>
      </c>
    </row>
    <row r="295" spans="1:4" ht="12.75">
      <c r="A295" s="13"/>
      <c r="B295" s="4" t="s">
        <v>76</v>
      </c>
      <c r="C295" s="40">
        <v>1192</v>
      </c>
      <c r="D295" s="21">
        <v>-135.1</v>
      </c>
    </row>
    <row r="296" spans="1:4" ht="12.75">
      <c r="A296" s="13"/>
      <c r="C296" s="40">
        <v>1800</v>
      </c>
      <c r="D296" s="21">
        <v>-78.5</v>
      </c>
    </row>
    <row r="297" spans="1:4" ht="12.75">
      <c r="A297" s="13"/>
      <c r="C297" s="40"/>
      <c r="D297" s="21"/>
    </row>
    <row r="298" spans="1:4" ht="12.75">
      <c r="A298" s="13"/>
      <c r="C298" s="40"/>
      <c r="D298" s="21"/>
    </row>
    <row r="299" spans="1:4" ht="15.75">
      <c r="A299" s="26">
        <f>A291+1</f>
        <v>19</v>
      </c>
      <c r="B299" s="14" t="s">
        <v>33</v>
      </c>
      <c r="C299" s="37" t="s">
        <v>75</v>
      </c>
      <c r="D299" s="16" t="s">
        <v>95</v>
      </c>
    </row>
    <row r="300" spans="1:4" ht="15.75">
      <c r="A300" s="26"/>
      <c r="B300" s="30" t="s">
        <v>239</v>
      </c>
      <c r="C300" s="40">
        <v>0</v>
      </c>
      <c r="D300" s="21">
        <v>-78.4</v>
      </c>
    </row>
    <row r="301" spans="1:4" ht="12.75">
      <c r="A301" s="26"/>
      <c r="C301" s="40">
        <v>800</v>
      </c>
      <c r="D301" s="21">
        <v>-48</v>
      </c>
    </row>
    <row r="302" spans="1:4" ht="12.75">
      <c r="A302" s="26"/>
      <c r="B302" s="41"/>
      <c r="C302" s="40"/>
      <c r="D302" s="21"/>
    </row>
    <row r="303" spans="1:4" ht="12.75">
      <c r="A303" s="26"/>
      <c r="C303" s="40"/>
      <c r="D303" s="21"/>
    </row>
    <row r="304" spans="1:4" ht="12.75">
      <c r="A304" s="26"/>
      <c r="C304" s="40"/>
      <c r="D304" s="21"/>
    </row>
    <row r="305" spans="1:4" ht="12.75">
      <c r="A305" s="26"/>
      <c r="C305" s="40"/>
      <c r="D305" s="21"/>
    </row>
    <row r="306" spans="1:4" ht="12.75">
      <c r="A306" s="26"/>
      <c r="C306" s="40"/>
      <c r="D306" s="21"/>
    </row>
    <row r="307" spans="1:4" ht="15.75">
      <c r="A307" s="13">
        <f>A299+1</f>
        <v>20</v>
      </c>
      <c r="B307" s="14" t="s">
        <v>36</v>
      </c>
      <c r="C307" s="37" t="s">
        <v>75</v>
      </c>
      <c r="D307" s="16" t="s">
        <v>95</v>
      </c>
    </row>
    <row r="308" spans="1:4" ht="15.75">
      <c r="A308" s="13"/>
      <c r="B308" s="14" t="s">
        <v>252</v>
      </c>
      <c r="C308" s="40">
        <v>0</v>
      </c>
      <c r="D308" s="21">
        <v>-75.8</v>
      </c>
    </row>
    <row r="309" spans="1:4" ht="12.75">
      <c r="A309" s="13"/>
      <c r="B309" s="4" t="s">
        <v>77</v>
      </c>
      <c r="C309" s="40">
        <v>600</v>
      </c>
      <c r="D309" s="21">
        <v>-53.2</v>
      </c>
    </row>
    <row r="310" spans="1:4" ht="12.75">
      <c r="A310" s="13"/>
      <c r="B310" s="41" t="s">
        <v>76</v>
      </c>
      <c r="C310" s="40">
        <v>1392</v>
      </c>
      <c r="D310" s="21">
        <v>-20.2</v>
      </c>
    </row>
    <row r="311" spans="1:4" ht="12.75">
      <c r="A311" s="13"/>
      <c r="B311" s="4" t="s">
        <v>5</v>
      </c>
      <c r="C311" s="40">
        <v>1560</v>
      </c>
      <c r="D311" s="21">
        <v>-15.3</v>
      </c>
    </row>
    <row r="312" spans="1:4" ht="12.75">
      <c r="A312" s="13"/>
      <c r="C312" s="40">
        <v>2000</v>
      </c>
      <c r="D312" s="21">
        <v>-29.6</v>
      </c>
    </row>
    <row r="313" spans="1:4" ht="12.75">
      <c r="A313" s="13"/>
      <c r="C313" s="40"/>
      <c r="D313" s="21"/>
    </row>
    <row r="314" spans="1:4" ht="12.75">
      <c r="A314" s="13"/>
      <c r="C314" s="40"/>
      <c r="D314" s="21"/>
    </row>
    <row r="315" spans="1:4" ht="15.75">
      <c r="A315" s="26">
        <f>A307+1</f>
        <v>21</v>
      </c>
      <c r="B315" s="14" t="s">
        <v>39</v>
      </c>
      <c r="C315" s="37" t="s">
        <v>75</v>
      </c>
      <c r="D315" s="16" t="s">
        <v>95</v>
      </c>
    </row>
    <row r="316" spans="1:4" ht="15.75">
      <c r="A316" s="26"/>
      <c r="B316" s="14" t="s">
        <v>253</v>
      </c>
      <c r="C316" s="40">
        <v>0</v>
      </c>
      <c r="D316" s="21">
        <v>-43.7</v>
      </c>
    </row>
    <row r="317" spans="1:4" ht="12.75">
      <c r="A317" s="26"/>
      <c r="C317" s="40">
        <v>1000</v>
      </c>
      <c r="D317" s="21">
        <v>-0.001</v>
      </c>
    </row>
    <row r="318" spans="1:4" ht="12.75">
      <c r="A318" s="26"/>
      <c r="B318" s="41"/>
      <c r="C318" s="40"/>
      <c r="D318" s="21"/>
    </row>
    <row r="319" spans="1:4" ht="12.75">
      <c r="A319" s="26"/>
      <c r="C319" s="40"/>
      <c r="D319" s="21"/>
    </row>
    <row r="320" spans="1:4" ht="12.75">
      <c r="A320" s="26"/>
      <c r="C320" s="40"/>
      <c r="D320" s="21"/>
    </row>
    <row r="321" spans="1:4" ht="12.75">
      <c r="A321" s="26"/>
      <c r="C321" s="40"/>
      <c r="D321" s="21"/>
    </row>
    <row r="322" spans="1:4" ht="12.75">
      <c r="A322" s="26"/>
      <c r="C322" s="40"/>
      <c r="D322" s="21"/>
    </row>
    <row r="323" spans="1:4" ht="15.75">
      <c r="A323" s="13">
        <f>A315+1</f>
        <v>22</v>
      </c>
      <c r="B323" s="14" t="s">
        <v>45</v>
      </c>
      <c r="C323" s="37" t="s">
        <v>75</v>
      </c>
      <c r="D323" s="16" t="s">
        <v>95</v>
      </c>
    </row>
    <row r="324" spans="1:4" ht="15.75">
      <c r="A324" s="13"/>
      <c r="B324" s="30" t="s">
        <v>254</v>
      </c>
      <c r="C324" s="40">
        <v>0</v>
      </c>
      <c r="D324" s="21">
        <v>-173.2</v>
      </c>
    </row>
    <row r="325" spans="1:4" ht="12.75">
      <c r="A325" s="13"/>
      <c r="C325" s="40">
        <v>1669</v>
      </c>
      <c r="D325" s="21">
        <v>-0.001</v>
      </c>
    </row>
    <row r="326" spans="1:4" ht="12.75">
      <c r="A326" s="13"/>
      <c r="B326" s="41"/>
      <c r="C326" s="40"/>
      <c r="D326" s="21"/>
    </row>
    <row r="327" spans="1:4" ht="12.75">
      <c r="A327" s="13"/>
      <c r="C327" s="40"/>
      <c r="D327" s="21"/>
    </row>
    <row r="328" spans="1:4" ht="12.75">
      <c r="A328" s="13"/>
      <c r="C328" s="40"/>
      <c r="D328" s="21"/>
    </row>
    <row r="329" spans="1:4" ht="12.75">
      <c r="A329" s="13"/>
      <c r="B329" s="41"/>
      <c r="C329" s="40"/>
      <c r="D329" s="21"/>
    </row>
    <row r="330" spans="1:4" ht="12.75">
      <c r="A330" s="13"/>
      <c r="C330" s="40"/>
      <c r="D330" s="21"/>
    </row>
    <row r="331" spans="1:4" ht="15.75">
      <c r="A331" s="26">
        <f>A323+1</f>
        <v>23</v>
      </c>
      <c r="B331" s="14" t="s">
        <v>45</v>
      </c>
      <c r="C331" s="14" t="s">
        <v>75</v>
      </c>
      <c r="D331" s="16" t="s">
        <v>95</v>
      </c>
    </row>
    <row r="332" spans="1:4" ht="15.75">
      <c r="A332" s="26"/>
      <c r="B332" s="30" t="s">
        <v>249</v>
      </c>
      <c r="C332" s="40">
        <v>0</v>
      </c>
      <c r="D332" s="21">
        <v>-218.4</v>
      </c>
    </row>
    <row r="333" spans="1:4" ht="12.75">
      <c r="A333" s="26"/>
      <c r="C333" s="40">
        <v>2500</v>
      </c>
      <c r="D333" s="21">
        <v>-25</v>
      </c>
    </row>
    <row r="334" spans="1:4" ht="12.75">
      <c r="A334" s="26"/>
      <c r="B334" s="41"/>
      <c r="C334" s="40"/>
      <c r="D334" s="21"/>
    </row>
    <row r="335" spans="1:4" ht="12.75">
      <c r="A335" s="26"/>
      <c r="C335" s="40"/>
      <c r="D335" s="21"/>
    </row>
    <row r="336" spans="1:4" ht="12.75">
      <c r="A336" s="26"/>
      <c r="C336" s="40"/>
      <c r="D336" s="21"/>
    </row>
    <row r="337" spans="1:4" ht="12.75">
      <c r="A337" s="26"/>
      <c r="C337" s="40"/>
      <c r="D337" s="21"/>
    </row>
    <row r="338" spans="1:4" ht="12.75">
      <c r="A338" s="26"/>
      <c r="C338" s="40"/>
      <c r="D338" s="21"/>
    </row>
    <row r="339" spans="1:4" ht="15.75">
      <c r="A339" s="13">
        <f>A331+1</f>
        <v>24</v>
      </c>
      <c r="B339" s="14" t="s">
        <v>49</v>
      </c>
      <c r="C339" s="37" t="s">
        <v>75</v>
      </c>
      <c r="D339" s="16" t="s">
        <v>95</v>
      </c>
    </row>
    <row r="340" spans="1:4" ht="15.75">
      <c r="A340" s="13"/>
      <c r="B340" s="30" t="s">
        <v>238</v>
      </c>
      <c r="C340" s="40">
        <v>0</v>
      </c>
      <c r="D340" s="21">
        <v>-79.8</v>
      </c>
    </row>
    <row r="341" spans="1:4" ht="12.75">
      <c r="A341" s="13"/>
      <c r="B341" s="4" t="s">
        <v>76</v>
      </c>
      <c r="C341" s="40">
        <v>1363</v>
      </c>
      <c r="D341" s="21">
        <v>-31.4</v>
      </c>
    </row>
    <row r="342" spans="1:4" ht="12.75">
      <c r="A342" s="13"/>
      <c r="B342" s="41" t="s">
        <v>5</v>
      </c>
      <c r="C342" s="40">
        <v>1403</v>
      </c>
      <c r="D342" s="21">
        <v>-30.3</v>
      </c>
    </row>
    <row r="343" spans="1:4" ht="12.75">
      <c r="A343" s="13"/>
      <c r="C343" s="40"/>
      <c r="D343" s="21"/>
    </row>
    <row r="344" spans="1:4" ht="12.75">
      <c r="A344" s="13"/>
      <c r="C344" s="40"/>
      <c r="D344" s="21"/>
    </row>
    <row r="345" spans="1:4" ht="12.75">
      <c r="A345" s="13"/>
      <c r="C345" s="40"/>
      <c r="D345" s="21"/>
    </row>
    <row r="346" spans="1:4" ht="12.75">
      <c r="A346" s="13"/>
      <c r="C346" s="40"/>
      <c r="D346" s="21"/>
    </row>
    <row r="347" spans="1:4" ht="15.75">
      <c r="A347" s="26">
        <f>A339+1</f>
        <v>25</v>
      </c>
      <c r="B347" s="14" t="s">
        <v>50</v>
      </c>
      <c r="C347" s="14" t="s">
        <v>75</v>
      </c>
      <c r="D347" s="16" t="s">
        <v>95</v>
      </c>
    </row>
    <row r="348" spans="1:4" ht="15.75">
      <c r="A348" s="26"/>
      <c r="B348" s="30" t="s">
        <v>243</v>
      </c>
      <c r="C348" s="40">
        <v>0</v>
      </c>
      <c r="D348" s="21">
        <v>-81</v>
      </c>
    </row>
    <row r="349" spans="1:4" ht="12.75">
      <c r="A349" s="26"/>
      <c r="B349" s="4" t="s">
        <v>77</v>
      </c>
      <c r="C349" s="40">
        <v>505</v>
      </c>
      <c r="D349" s="21">
        <v>-61.8</v>
      </c>
    </row>
    <row r="350" spans="1:4" ht="12.75">
      <c r="A350" s="26"/>
      <c r="B350" s="41" t="s">
        <v>76</v>
      </c>
      <c r="C350" s="40">
        <v>1154</v>
      </c>
      <c r="D350" s="21">
        <v>-33.2</v>
      </c>
    </row>
    <row r="351" spans="1:4" ht="12.75">
      <c r="A351" s="26"/>
      <c r="B351" s="41" t="s">
        <v>5</v>
      </c>
      <c r="C351" s="40">
        <v>1490</v>
      </c>
      <c r="D351" s="21">
        <v>-22.2</v>
      </c>
    </row>
    <row r="352" spans="1:4" ht="12.75">
      <c r="A352" s="26"/>
      <c r="B352" s="41"/>
      <c r="C352" s="40">
        <v>2000</v>
      </c>
      <c r="D352" s="21">
        <v>-37</v>
      </c>
    </row>
    <row r="353" spans="1:4" ht="12.75">
      <c r="A353" s="26"/>
      <c r="C353" s="40"/>
      <c r="D353" s="21"/>
    </row>
    <row r="354" spans="1:4" ht="12.75">
      <c r="A354" s="26"/>
      <c r="C354" s="40"/>
      <c r="D354" s="21"/>
    </row>
    <row r="355" spans="1:4" ht="15.75">
      <c r="A355" s="13">
        <f>A347+1</f>
        <v>26</v>
      </c>
      <c r="B355" s="14" t="s">
        <v>13</v>
      </c>
      <c r="C355" s="37" t="s">
        <v>75</v>
      </c>
      <c r="D355" s="16" t="s">
        <v>95</v>
      </c>
    </row>
    <row r="356" spans="1:4" ht="15.75">
      <c r="A356" s="13"/>
      <c r="B356" s="18" t="s">
        <v>255</v>
      </c>
      <c r="C356" s="40">
        <v>0</v>
      </c>
      <c r="D356" s="21">
        <v>-79.2</v>
      </c>
    </row>
    <row r="357" spans="1:4" ht="12.75">
      <c r="A357" s="13"/>
      <c r="C357" s="40">
        <v>1048</v>
      </c>
      <c r="D357" s="21">
        <v>-37.5</v>
      </c>
    </row>
    <row r="358" spans="1:4" ht="12.75">
      <c r="A358" s="13"/>
      <c r="B358" s="41"/>
      <c r="C358" s="40"/>
      <c r="D358" s="21"/>
    </row>
    <row r="359" spans="1:4" ht="12.75">
      <c r="A359" s="13"/>
      <c r="C359" s="40"/>
      <c r="D359" s="21"/>
    </row>
    <row r="360" spans="1:5" ht="12.75">
      <c r="A360" s="13"/>
      <c r="C360" s="40"/>
      <c r="D360" s="21"/>
      <c r="E360" s="56"/>
    </row>
    <row r="361" spans="1:4" ht="12.75">
      <c r="A361" s="13"/>
      <c r="C361" s="40"/>
      <c r="D361" s="21"/>
    </row>
    <row r="362" spans="1:5" ht="12.75">
      <c r="A362" s="13"/>
      <c r="C362" s="40"/>
      <c r="D362" s="21"/>
      <c r="E362" s="56"/>
    </row>
    <row r="363" spans="1:4" ht="15.75">
      <c r="A363" s="26">
        <f>A355+1</f>
        <v>27</v>
      </c>
      <c r="B363" s="14" t="s">
        <v>45</v>
      </c>
      <c r="C363" s="14" t="s">
        <v>75</v>
      </c>
      <c r="D363" s="16" t="s">
        <v>95</v>
      </c>
    </row>
    <row r="364" spans="1:4" ht="12.75">
      <c r="A364" s="26"/>
      <c r="B364" s="30" t="s">
        <v>224</v>
      </c>
      <c r="C364" s="40">
        <v>0</v>
      </c>
      <c r="D364" s="21">
        <v>-49</v>
      </c>
    </row>
    <row r="365" spans="1:4" ht="12.75">
      <c r="A365" s="26"/>
      <c r="C365" s="40">
        <v>2500</v>
      </c>
      <c r="D365" s="21">
        <v>-55.2</v>
      </c>
    </row>
    <row r="366" spans="1:4" ht="12.75">
      <c r="A366" s="26"/>
      <c r="B366" s="41"/>
      <c r="C366" s="40"/>
      <c r="D366" s="21"/>
    </row>
    <row r="367" spans="1:4" ht="12.75">
      <c r="A367" s="26"/>
      <c r="C367" s="40"/>
      <c r="D367" s="21"/>
    </row>
    <row r="368" spans="1:4" ht="12.75">
      <c r="A368" s="26"/>
      <c r="C368" s="40"/>
      <c r="D368" s="21"/>
    </row>
    <row r="369" spans="1:4" ht="12.75">
      <c r="A369" s="26"/>
      <c r="C369" s="40"/>
      <c r="D369" s="21"/>
    </row>
    <row r="370" spans="1:4" ht="12.75">
      <c r="A370" s="26"/>
      <c r="C370" s="40"/>
      <c r="D370" s="21"/>
    </row>
    <row r="371" spans="1:4" ht="15.75">
      <c r="A371" s="13">
        <f>A363+1</f>
        <v>28</v>
      </c>
      <c r="B371" s="14" t="s">
        <v>59</v>
      </c>
      <c r="C371" s="37" t="s">
        <v>75</v>
      </c>
      <c r="D371" s="16" t="s">
        <v>95</v>
      </c>
    </row>
    <row r="372" spans="1:4" ht="14.25">
      <c r="A372" s="13"/>
      <c r="B372" s="30" t="s">
        <v>237</v>
      </c>
      <c r="C372" s="40">
        <v>0</v>
      </c>
      <c r="D372" s="21">
        <v>-79.2</v>
      </c>
    </row>
    <row r="373" spans="1:4" ht="12.75">
      <c r="A373" s="13"/>
      <c r="C373" s="40">
        <v>1400</v>
      </c>
      <c r="D373" s="21">
        <v>-19.7</v>
      </c>
    </row>
    <row r="374" spans="1:4" ht="12.75">
      <c r="A374" s="13"/>
      <c r="B374" s="41"/>
      <c r="C374" s="40"/>
      <c r="D374" s="21"/>
    </row>
    <row r="375" spans="1:4" ht="12.75">
      <c r="A375" s="13"/>
      <c r="C375" s="40"/>
      <c r="D375" s="21"/>
    </row>
    <row r="376" spans="1:4" ht="12.75">
      <c r="A376" s="13"/>
      <c r="C376" s="40"/>
      <c r="D376" s="21"/>
    </row>
    <row r="377" spans="1:4" ht="12.75">
      <c r="A377" s="13"/>
      <c r="C377" s="40"/>
      <c r="D377" s="21"/>
    </row>
    <row r="378" spans="1:4" ht="12.75">
      <c r="A378" s="13"/>
      <c r="C378" s="40"/>
      <c r="D378" s="21"/>
    </row>
    <row r="379" spans="1:4" ht="15.75">
      <c r="A379" s="26">
        <f>A371+1</f>
        <v>29</v>
      </c>
      <c r="B379" s="14" t="s">
        <v>60</v>
      </c>
      <c r="C379" s="37" t="s">
        <v>75</v>
      </c>
      <c r="D379" s="16" t="s">
        <v>95</v>
      </c>
    </row>
    <row r="380" spans="1:4" ht="14.25">
      <c r="A380" s="26"/>
      <c r="B380" s="18" t="s">
        <v>247</v>
      </c>
      <c r="C380" s="78">
        <v>0</v>
      </c>
      <c r="D380" s="79">
        <v>-116.6</v>
      </c>
    </row>
    <row r="381" spans="1:4" ht="12.75">
      <c r="A381" s="26"/>
      <c r="B381" s="4" t="s">
        <v>77</v>
      </c>
      <c r="C381" s="78">
        <v>693</v>
      </c>
      <c r="D381" s="79">
        <v>-89.9</v>
      </c>
    </row>
    <row r="382" spans="1:4" ht="12.75">
      <c r="A382" s="26"/>
      <c r="B382" s="4" t="s">
        <v>78</v>
      </c>
      <c r="C382" s="78">
        <v>1184</v>
      </c>
      <c r="D382" s="79">
        <v>-68.4</v>
      </c>
    </row>
    <row r="383" spans="1:4" ht="12.75">
      <c r="A383" s="26"/>
      <c r="B383" s="4" t="s">
        <v>76</v>
      </c>
      <c r="C383" s="78">
        <v>1993</v>
      </c>
      <c r="D383" s="79">
        <v>4.7</v>
      </c>
    </row>
    <row r="384" spans="1:4" ht="12.75">
      <c r="A384" s="26"/>
      <c r="C384" s="80"/>
      <c r="D384" s="81"/>
    </row>
    <row r="385" spans="1:4" ht="12.75">
      <c r="A385" s="26"/>
      <c r="C385" s="40"/>
      <c r="D385" s="21"/>
    </row>
    <row r="386" spans="1:4" ht="12.75">
      <c r="A386" s="26"/>
      <c r="C386" s="40"/>
      <c r="D386" s="21"/>
    </row>
    <row r="387" spans="1:4" ht="12.75">
      <c r="A387" s="14"/>
      <c r="B387" s="14"/>
      <c r="C387" s="14"/>
      <c r="D387" s="16"/>
    </row>
    <row r="395" ht="12.75">
      <c r="A395" s="14"/>
    </row>
  </sheetData>
  <sheetProtection/>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T307"/>
  <sheetViews>
    <sheetView showGridLines="0" zoomScalePageLayoutView="0" workbookViewId="0" topLeftCell="A1">
      <selection activeCell="D68" sqref="D68:D74"/>
    </sheetView>
  </sheetViews>
  <sheetFormatPr defaultColWidth="9.140625" defaultRowHeight="12.75"/>
  <cols>
    <col min="2" max="2" width="18.7109375" style="4" bestFit="1" customWidth="1"/>
    <col min="3" max="3" width="5.00390625" style="4" bestFit="1" customWidth="1"/>
    <col min="4" max="4" width="12.421875" style="4" bestFit="1" customWidth="1"/>
  </cols>
  <sheetData>
    <row r="1" spans="1:5" ht="18">
      <c r="A1" s="3" t="s">
        <v>256</v>
      </c>
      <c r="D1" s="5"/>
      <c r="E1" s="4"/>
    </row>
    <row r="2" spans="1:20" ht="18">
      <c r="A2" s="3"/>
      <c r="B2" s="18" t="s">
        <v>68</v>
      </c>
      <c r="D2" s="5"/>
      <c r="E2" s="4"/>
      <c r="F2" s="18"/>
      <c r="G2" s="82"/>
      <c r="H2" s="5"/>
      <c r="I2" s="4"/>
      <c r="J2" s="18"/>
      <c r="K2" s="82"/>
      <c r="L2" s="5"/>
      <c r="M2" s="4"/>
      <c r="N2" s="18"/>
      <c r="O2" s="82"/>
      <c r="P2" s="5"/>
      <c r="Q2" s="4"/>
      <c r="R2" s="18"/>
      <c r="S2" s="82"/>
      <c r="T2" s="5"/>
    </row>
    <row r="3" spans="1:20" ht="15.75">
      <c r="A3" s="13">
        <v>1</v>
      </c>
      <c r="B3" s="14" t="s">
        <v>15</v>
      </c>
      <c r="C3" s="14" t="s">
        <v>75</v>
      </c>
      <c r="D3" s="16" t="s">
        <v>95</v>
      </c>
      <c r="E3" s="14"/>
      <c r="F3" s="14"/>
      <c r="G3" s="14"/>
      <c r="H3" s="17"/>
      <c r="J3" s="14"/>
      <c r="K3" s="14"/>
      <c r="L3" s="17"/>
      <c r="N3" s="14"/>
      <c r="O3" s="14"/>
      <c r="P3" s="17"/>
      <c r="R3" s="14"/>
      <c r="S3" s="14"/>
      <c r="T3" s="17"/>
    </row>
    <row r="4" spans="1:20" ht="15.75">
      <c r="A4" s="13"/>
      <c r="B4" s="18" t="s">
        <v>257</v>
      </c>
      <c r="C4" s="40">
        <v>0</v>
      </c>
      <c r="D4" s="21">
        <v>-18.9</v>
      </c>
      <c r="E4" s="4"/>
      <c r="F4" s="55"/>
      <c r="G4" s="40"/>
      <c r="H4" s="21"/>
      <c r="J4" s="18"/>
      <c r="K4" s="22"/>
      <c r="L4" s="23"/>
      <c r="N4" s="18"/>
      <c r="O4" s="22"/>
      <c r="P4" s="23"/>
      <c r="R4" s="18"/>
      <c r="S4" s="22"/>
      <c r="T4" s="23"/>
    </row>
    <row r="5" spans="1:20" ht="12.75">
      <c r="A5" s="13"/>
      <c r="B5" s="4" t="s">
        <v>207</v>
      </c>
      <c r="C5" s="40">
        <v>490</v>
      </c>
      <c r="D5" s="21">
        <v>-23.4</v>
      </c>
      <c r="E5" s="4"/>
      <c r="G5" s="40"/>
      <c r="H5" s="21"/>
      <c r="J5" s="24"/>
      <c r="K5" s="22"/>
      <c r="L5" s="23"/>
      <c r="N5" s="24"/>
      <c r="O5" s="22"/>
      <c r="P5" s="23"/>
      <c r="R5" s="24"/>
      <c r="S5" s="22"/>
      <c r="T5" s="23"/>
    </row>
    <row r="6" spans="1:20" ht="12.75">
      <c r="A6" s="13"/>
      <c r="B6" s="4" t="s">
        <v>208</v>
      </c>
      <c r="C6" s="40">
        <v>952</v>
      </c>
      <c r="D6" s="21">
        <v>-25.2</v>
      </c>
      <c r="E6" s="4"/>
      <c r="G6" s="40"/>
      <c r="H6" s="21"/>
      <c r="J6" s="24"/>
      <c r="K6" s="22"/>
      <c r="L6" s="23"/>
      <c r="N6" s="24"/>
      <c r="O6" s="22"/>
      <c r="P6" s="23"/>
      <c r="R6" s="24"/>
      <c r="S6" s="22"/>
      <c r="T6" s="23"/>
    </row>
    <row r="7" spans="1:20" ht="12.75">
      <c r="A7" s="13"/>
      <c r="C7" s="40"/>
      <c r="D7" s="21"/>
      <c r="E7" s="4"/>
      <c r="G7" s="40"/>
      <c r="H7" s="21"/>
      <c r="J7" s="24"/>
      <c r="K7" s="22"/>
      <c r="L7" s="23"/>
      <c r="N7" s="24"/>
      <c r="O7" s="22"/>
      <c r="P7" s="23"/>
      <c r="S7" s="22"/>
      <c r="T7" s="23"/>
    </row>
    <row r="8" spans="1:20" ht="12.75">
      <c r="A8" s="13"/>
      <c r="C8" s="40"/>
      <c r="D8" s="21"/>
      <c r="E8" s="4"/>
      <c r="G8" s="40"/>
      <c r="H8" s="21"/>
      <c r="J8" s="24"/>
      <c r="K8" s="22"/>
      <c r="L8" s="23"/>
      <c r="N8" s="24"/>
      <c r="O8" s="22"/>
      <c r="P8" s="23"/>
      <c r="S8" s="19"/>
      <c r="T8" s="25"/>
    </row>
    <row r="9" spans="1:20" ht="12.75">
      <c r="A9" s="13"/>
      <c r="C9" s="40"/>
      <c r="D9" s="21"/>
      <c r="E9" s="4"/>
      <c r="G9" s="19"/>
      <c r="H9" s="25"/>
      <c r="J9" s="24"/>
      <c r="K9" s="22"/>
      <c r="L9" s="23"/>
      <c r="N9" s="24"/>
      <c r="O9" s="22"/>
      <c r="P9" s="23"/>
      <c r="S9" s="19"/>
      <c r="T9" s="25"/>
    </row>
    <row r="10" spans="1:16" ht="12.75">
      <c r="A10" s="13"/>
      <c r="C10" s="40"/>
      <c r="D10" s="21"/>
      <c r="E10" s="4"/>
      <c r="J10" s="18"/>
      <c r="K10" s="18"/>
      <c r="L10" s="29"/>
      <c r="N10" s="18"/>
      <c r="O10" s="18"/>
      <c r="P10" s="29"/>
    </row>
    <row r="11" spans="1:20" ht="15.75">
      <c r="A11" s="26">
        <f>A3+1</f>
        <v>2</v>
      </c>
      <c r="B11" s="14" t="s">
        <v>79</v>
      </c>
      <c r="C11" s="14" t="s">
        <v>75</v>
      </c>
      <c r="D11" s="16" t="s">
        <v>95</v>
      </c>
      <c r="E11" s="4"/>
      <c r="F11" s="14"/>
      <c r="G11" s="14"/>
      <c r="H11" s="17"/>
      <c r="J11" s="14"/>
      <c r="K11" s="14"/>
      <c r="L11" s="17"/>
      <c r="N11" s="14"/>
      <c r="O11" s="14"/>
      <c r="P11" s="17"/>
      <c r="R11" s="14"/>
      <c r="S11" s="14"/>
      <c r="T11" s="17"/>
    </row>
    <row r="12" spans="1:20" ht="15.75">
      <c r="A12" s="26"/>
      <c r="B12" s="18" t="s">
        <v>258</v>
      </c>
      <c r="C12" s="40">
        <v>0</v>
      </c>
      <c r="D12" s="21">
        <v>-20.6</v>
      </c>
      <c r="E12" s="14"/>
      <c r="F12" s="14"/>
      <c r="G12" s="22"/>
      <c r="H12" s="23"/>
      <c r="J12" s="18"/>
      <c r="K12" s="22"/>
      <c r="L12" s="23"/>
      <c r="N12" s="18"/>
      <c r="O12" s="22"/>
      <c r="P12" s="23"/>
      <c r="R12" s="18"/>
      <c r="S12" s="22"/>
      <c r="T12" s="23"/>
    </row>
    <row r="13" spans="1:20" ht="12.75">
      <c r="A13" s="26"/>
      <c r="B13" s="4" t="s">
        <v>207</v>
      </c>
      <c r="C13" s="40">
        <v>490</v>
      </c>
      <c r="D13" s="21">
        <v>-25.8</v>
      </c>
      <c r="E13" s="4"/>
      <c r="F13" s="24"/>
      <c r="G13" s="22"/>
      <c r="H13" s="23"/>
      <c r="J13" s="24"/>
      <c r="K13" s="22"/>
      <c r="L13" s="23"/>
      <c r="N13" s="24"/>
      <c r="O13" s="22"/>
      <c r="P13" s="23"/>
      <c r="R13" s="24"/>
      <c r="S13" s="22"/>
      <c r="T13" s="23"/>
    </row>
    <row r="14" spans="1:20" ht="12.75">
      <c r="A14" s="26"/>
      <c r="B14" s="4" t="s">
        <v>208</v>
      </c>
      <c r="C14" s="40">
        <v>952</v>
      </c>
      <c r="D14" s="21">
        <v>-28.3</v>
      </c>
      <c r="E14" s="4"/>
      <c r="F14" s="14"/>
      <c r="G14" s="22"/>
      <c r="H14" s="23"/>
      <c r="J14" s="24"/>
      <c r="K14" s="22"/>
      <c r="L14" s="23"/>
      <c r="N14" s="24"/>
      <c r="O14" s="22"/>
      <c r="P14" s="23"/>
      <c r="R14" s="24"/>
      <c r="S14" s="22"/>
      <c r="T14" s="23"/>
    </row>
    <row r="15" spans="1:20" ht="12.75">
      <c r="A15" s="26"/>
      <c r="B15" s="4" t="s">
        <v>76</v>
      </c>
      <c r="C15" s="40">
        <v>1153</v>
      </c>
      <c r="D15" s="21">
        <v>-23.4</v>
      </c>
      <c r="E15" s="4"/>
      <c r="F15" s="14"/>
      <c r="G15" s="37"/>
      <c r="H15" s="17"/>
      <c r="J15" s="24"/>
      <c r="K15" s="22"/>
      <c r="L15" s="23"/>
      <c r="N15" s="24"/>
      <c r="O15" s="22"/>
      <c r="P15" s="23"/>
      <c r="S15" s="22"/>
      <c r="T15" s="23"/>
    </row>
    <row r="16" spans="1:20" ht="12.75">
      <c r="A16" s="26"/>
      <c r="C16" s="40">
        <v>1200</v>
      </c>
      <c r="D16" s="21">
        <v>-22.3</v>
      </c>
      <c r="E16" s="4"/>
      <c r="F16" s="14"/>
      <c r="G16" s="37"/>
      <c r="H16" s="17"/>
      <c r="J16" s="24"/>
      <c r="K16" s="22"/>
      <c r="L16" s="23"/>
      <c r="N16" s="24"/>
      <c r="O16" s="22"/>
      <c r="P16" s="23"/>
      <c r="S16" s="19"/>
      <c r="T16" s="25"/>
    </row>
    <row r="17" spans="1:20" ht="12.75">
      <c r="A17" s="26"/>
      <c r="C17" s="40"/>
      <c r="D17" s="21"/>
      <c r="E17" s="4"/>
      <c r="F17" s="14"/>
      <c r="G17" s="37"/>
      <c r="H17" s="17"/>
      <c r="J17" s="24"/>
      <c r="K17" s="22"/>
      <c r="L17" s="23"/>
      <c r="N17" s="24"/>
      <c r="O17" s="22"/>
      <c r="P17" s="23"/>
      <c r="S17" s="19"/>
      <c r="T17" s="25"/>
    </row>
    <row r="18" spans="1:16" ht="12.75">
      <c r="A18" s="26"/>
      <c r="C18" s="40"/>
      <c r="D18" s="21"/>
      <c r="E18" s="4"/>
      <c r="F18" s="14"/>
      <c r="G18" s="14"/>
      <c r="H18" s="17"/>
      <c r="J18" s="18"/>
      <c r="K18" s="18"/>
      <c r="L18" s="29"/>
      <c r="N18" s="18"/>
      <c r="O18" s="18"/>
      <c r="P18" s="29"/>
    </row>
    <row r="19" spans="1:20" ht="15.75">
      <c r="A19" s="13">
        <f>A11+1</f>
        <v>3</v>
      </c>
      <c r="B19" s="14" t="s">
        <v>21</v>
      </c>
      <c r="C19" s="14" t="s">
        <v>75</v>
      </c>
      <c r="D19" s="16" t="s">
        <v>95</v>
      </c>
      <c r="E19" s="14"/>
      <c r="F19" s="14"/>
      <c r="G19" s="14"/>
      <c r="H19" s="17"/>
      <c r="I19" s="17"/>
      <c r="J19" s="14"/>
      <c r="K19" s="14"/>
      <c r="L19" s="17"/>
      <c r="M19" s="17"/>
      <c r="N19" s="14"/>
      <c r="O19" s="14"/>
      <c r="P19" s="17"/>
      <c r="R19" s="14"/>
      <c r="S19" s="14"/>
      <c r="T19" s="17"/>
    </row>
    <row r="20" spans="1:20" ht="15.75">
      <c r="A20" s="13"/>
      <c r="B20" s="18" t="s">
        <v>259</v>
      </c>
      <c r="C20" s="40">
        <v>0</v>
      </c>
      <c r="D20" s="21">
        <v>-25.1</v>
      </c>
      <c r="E20" s="4"/>
      <c r="F20" s="18"/>
      <c r="G20" s="78"/>
      <c r="H20" s="23"/>
      <c r="I20" s="23"/>
      <c r="J20" s="18"/>
      <c r="K20" s="22"/>
      <c r="L20" s="23"/>
      <c r="M20" s="23"/>
      <c r="N20" s="18"/>
      <c r="O20" s="22"/>
      <c r="P20" s="23"/>
      <c r="R20" s="18"/>
      <c r="S20" s="22"/>
      <c r="T20" s="23"/>
    </row>
    <row r="21" spans="1:20" ht="12.75">
      <c r="A21" s="13"/>
      <c r="B21" s="4" t="s">
        <v>207</v>
      </c>
      <c r="C21" s="40">
        <v>490</v>
      </c>
      <c r="D21" s="21">
        <v>-22.5</v>
      </c>
      <c r="E21" s="4"/>
      <c r="F21" s="83"/>
      <c r="G21" s="78"/>
      <c r="H21" s="23"/>
      <c r="I21" s="23"/>
      <c r="J21" s="24"/>
      <c r="K21" s="22"/>
      <c r="L21" s="23"/>
      <c r="M21" s="23"/>
      <c r="N21" s="24"/>
      <c r="O21" s="22"/>
      <c r="P21" s="23"/>
      <c r="R21" s="24"/>
      <c r="S21" s="22"/>
      <c r="T21" s="23"/>
    </row>
    <row r="22" spans="1:20" ht="12.75">
      <c r="A22" s="13"/>
      <c r="B22" s="4" t="s">
        <v>78</v>
      </c>
      <c r="C22" s="40">
        <v>630</v>
      </c>
      <c r="D22" s="21">
        <v>-21.2</v>
      </c>
      <c r="E22" s="4"/>
      <c r="F22" s="83"/>
      <c r="G22" s="78"/>
      <c r="H22" s="23"/>
      <c r="I22" s="23"/>
      <c r="J22" s="24"/>
      <c r="K22" s="22"/>
      <c r="L22" s="23"/>
      <c r="M22" s="23"/>
      <c r="N22" s="24"/>
      <c r="O22" s="22"/>
      <c r="P22" s="23"/>
      <c r="R22" s="24"/>
      <c r="S22" s="22"/>
      <c r="T22" s="23"/>
    </row>
    <row r="23" spans="1:20" ht="12.75">
      <c r="A23" s="13"/>
      <c r="B23" s="4" t="s">
        <v>208</v>
      </c>
      <c r="C23" s="40">
        <v>952</v>
      </c>
      <c r="D23" s="21">
        <v>-3</v>
      </c>
      <c r="E23" s="4"/>
      <c r="F23" s="83"/>
      <c r="G23" s="78"/>
      <c r="H23" s="23"/>
      <c r="I23" s="23"/>
      <c r="J23" s="24"/>
      <c r="K23" s="22"/>
      <c r="L23" s="23"/>
      <c r="M23" s="23"/>
      <c r="N23" s="24"/>
      <c r="O23" s="22"/>
      <c r="P23" s="23"/>
      <c r="S23" s="22"/>
      <c r="T23" s="23"/>
    </row>
    <row r="24" spans="1:20" ht="12.75">
      <c r="A24" s="13"/>
      <c r="B24" s="4" t="s">
        <v>76</v>
      </c>
      <c r="C24" s="40">
        <v>1072</v>
      </c>
      <c r="D24" s="21">
        <v>7.1</v>
      </c>
      <c r="E24" s="4"/>
      <c r="F24" s="83"/>
      <c r="G24" s="78"/>
      <c r="H24" s="63"/>
      <c r="I24" s="63"/>
      <c r="J24" s="24"/>
      <c r="K24" s="22"/>
      <c r="L24" s="23"/>
      <c r="M24" s="63"/>
      <c r="N24" s="24"/>
      <c r="O24" s="22"/>
      <c r="P24" s="23"/>
      <c r="S24" s="19"/>
      <c r="T24" s="25"/>
    </row>
    <row r="25" spans="1:20" ht="12.75">
      <c r="A25" s="13"/>
      <c r="C25" s="40">
        <v>1200</v>
      </c>
      <c r="D25" s="21">
        <v>16.5</v>
      </c>
      <c r="E25" s="4"/>
      <c r="F25" s="83"/>
      <c r="G25" s="78"/>
      <c r="H25" s="63"/>
      <c r="I25" s="63"/>
      <c r="J25" s="24"/>
      <c r="K25" s="22"/>
      <c r="L25" s="23"/>
      <c r="M25" s="63"/>
      <c r="N25" s="24"/>
      <c r="O25" s="22"/>
      <c r="P25" s="23"/>
      <c r="S25" s="19"/>
      <c r="T25" s="25"/>
    </row>
    <row r="26" spans="1:13" ht="12.75">
      <c r="A26" s="13"/>
      <c r="C26" s="40"/>
      <c r="D26" s="21"/>
      <c r="E26" s="14"/>
      <c r="F26" s="14"/>
      <c r="G26" s="14"/>
      <c r="H26" s="17"/>
      <c r="I26" s="17"/>
      <c r="J26" s="17"/>
      <c r="K26" s="24"/>
      <c r="L26" s="18"/>
      <c r="M26" s="29"/>
    </row>
    <row r="27" spans="1:15" ht="15.75">
      <c r="A27" s="26">
        <f>A19+1</f>
        <v>4</v>
      </c>
      <c r="B27" s="14" t="s">
        <v>50</v>
      </c>
      <c r="C27" s="14" t="s">
        <v>75</v>
      </c>
      <c r="D27" s="16" t="s">
        <v>95</v>
      </c>
      <c r="E27" s="4"/>
      <c r="F27" s="14"/>
      <c r="G27" s="14"/>
      <c r="H27" s="17"/>
      <c r="I27" s="17"/>
      <c r="J27" s="17"/>
      <c r="K27" s="14"/>
      <c r="L27" s="14"/>
      <c r="M27" s="17"/>
      <c r="O27" s="14"/>
    </row>
    <row r="28" spans="1:15" ht="15.75">
      <c r="A28" s="26"/>
      <c r="B28" s="18" t="s">
        <v>260</v>
      </c>
      <c r="C28" s="40">
        <v>0</v>
      </c>
      <c r="D28" s="21">
        <v>-32.8</v>
      </c>
      <c r="E28" s="4"/>
      <c r="F28" s="18"/>
      <c r="G28" s="22"/>
      <c r="H28" s="53"/>
      <c r="I28" s="53"/>
      <c r="J28" s="53"/>
      <c r="K28" s="18"/>
      <c r="L28" s="22"/>
      <c r="M28" s="23"/>
      <c r="O28" s="18"/>
    </row>
    <row r="29" spans="1:15" ht="12.75">
      <c r="A29" s="26"/>
      <c r="B29" s="4" t="s">
        <v>207</v>
      </c>
      <c r="C29" s="40">
        <v>490</v>
      </c>
      <c r="D29" s="21">
        <v>-32.9</v>
      </c>
      <c r="E29" s="4"/>
      <c r="F29" s="24"/>
      <c r="G29" s="22"/>
      <c r="H29" s="53"/>
      <c r="I29" s="53"/>
      <c r="J29" s="53"/>
      <c r="K29" s="24"/>
      <c r="L29" s="22"/>
      <c r="M29" s="23"/>
      <c r="O29" s="24"/>
    </row>
    <row r="30" spans="1:17" ht="12.75">
      <c r="A30" s="26"/>
      <c r="B30" s="4" t="s">
        <v>77</v>
      </c>
      <c r="C30" s="40">
        <v>505</v>
      </c>
      <c r="D30" s="21">
        <v>-32.8</v>
      </c>
      <c r="E30" s="4"/>
      <c r="F30" s="24"/>
      <c r="G30" s="22"/>
      <c r="H30" s="53"/>
      <c r="I30" s="53"/>
      <c r="J30" s="53"/>
      <c r="K30" s="24"/>
      <c r="L30" s="22"/>
      <c r="M30" s="23"/>
      <c r="O30" s="24"/>
      <c r="P30" s="22"/>
      <c r="Q30" s="23"/>
    </row>
    <row r="31" spans="1:20" ht="12.75">
      <c r="A31" s="26"/>
      <c r="B31" s="4" t="s">
        <v>208</v>
      </c>
      <c r="C31" s="40">
        <v>952</v>
      </c>
      <c r="D31" s="21">
        <v>-27.5</v>
      </c>
      <c r="E31" s="4"/>
      <c r="F31" s="24"/>
      <c r="G31" s="22"/>
      <c r="H31" s="53"/>
      <c r="I31" s="53"/>
      <c r="J31" s="24"/>
      <c r="K31" s="22"/>
      <c r="L31" s="23"/>
      <c r="M31" s="53"/>
      <c r="N31" s="24"/>
      <c r="O31" s="22"/>
      <c r="P31" s="23"/>
      <c r="S31" s="22"/>
      <c r="T31" s="23"/>
    </row>
    <row r="32" spans="1:20" ht="12.75">
      <c r="A32" s="26"/>
      <c r="B32" s="4" t="s">
        <v>76</v>
      </c>
      <c r="C32" s="40">
        <v>1133</v>
      </c>
      <c r="D32" s="21">
        <v>-20.1</v>
      </c>
      <c r="E32" s="4"/>
      <c r="F32" s="24"/>
      <c r="G32" s="22"/>
      <c r="H32" s="53"/>
      <c r="I32" s="53"/>
      <c r="J32" s="24"/>
      <c r="K32" s="22"/>
      <c r="L32" s="23"/>
      <c r="M32" s="53"/>
      <c r="N32" s="24"/>
      <c r="O32" s="22"/>
      <c r="P32" s="23"/>
      <c r="S32" s="19"/>
      <c r="T32" s="25"/>
    </row>
    <row r="33" spans="1:20" ht="12.75">
      <c r="A33" s="26"/>
      <c r="B33" s="4" t="s">
        <v>5</v>
      </c>
      <c r="C33" s="40">
        <v>1506</v>
      </c>
      <c r="D33" s="21">
        <v>-9.1</v>
      </c>
      <c r="E33" s="4"/>
      <c r="F33" s="24"/>
      <c r="G33" s="22"/>
      <c r="H33" s="53"/>
      <c r="I33" s="53"/>
      <c r="J33" s="24"/>
      <c r="K33" s="22"/>
      <c r="L33" s="23"/>
      <c r="M33" s="53"/>
      <c r="N33" s="24"/>
      <c r="O33" s="22"/>
      <c r="P33" s="23"/>
      <c r="S33" s="19"/>
      <c r="T33" s="25"/>
    </row>
    <row r="34" spans="1:16" ht="12.75">
      <c r="A34" s="26"/>
      <c r="C34" s="40">
        <v>1700</v>
      </c>
      <c r="D34" s="21">
        <v>-14</v>
      </c>
      <c r="E34" s="4"/>
      <c r="F34" s="18"/>
      <c r="G34" s="18"/>
      <c r="H34" s="29"/>
      <c r="I34" s="29"/>
      <c r="J34" s="18"/>
      <c r="K34" s="18"/>
      <c r="L34" s="29"/>
      <c r="M34" s="29"/>
      <c r="N34" s="18"/>
      <c r="O34" s="18"/>
      <c r="P34" s="29"/>
    </row>
    <row r="35" spans="1:20" ht="15.75">
      <c r="A35" s="13">
        <f>A27+1</f>
        <v>5</v>
      </c>
      <c r="B35" s="14" t="s">
        <v>36</v>
      </c>
      <c r="C35" s="14" t="s">
        <v>75</v>
      </c>
      <c r="D35" s="16" t="s">
        <v>95</v>
      </c>
      <c r="E35" s="4"/>
      <c r="F35" s="14"/>
      <c r="G35" s="14"/>
      <c r="H35" s="17"/>
      <c r="I35" s="17"/>
      <c r="J35" s="14"/>
      <c r="K35" s="14"/>
      <c r="L35" s="17"/>
      <c r="M35" s="17"/>
      <c r="N35" s="14"/>
      <c r="O35" s="14"/>
      <c r="P35" s="17"/>
      <c r="R35" s="14"/>
      <c r="S35" s="14"/>
      <c r="T35" s="17"/>
    </row>
    <row r="36" spans="1:20" ht="15.75">
      <c r="A36" s="13"/>
      <c r="B36" s="18" t="s">
        <v>261</v>
      </c>
      <c r="C36" s="40">
        <v>0</v>
      </c>
      <c r="D36" s="21">
        <v>-36</v>
      </c>
      <c r="E36" s="4"/>
      <c r="F36" s="18"/>
      <c r="G36" s="22"/>
      <c r="H36" s="23"/>
      <c r="I36" s="53"/>
      <c r="J36" s="18"/>
      <c r="K36" s="22"/>
      <c r="L36" s="23"/>
      <c r="M36" s="53"/>
      <c r="N36" s="18"/>
      <c r="O36" s="22"/>
      <c r="P36" s="23"/>
      <c r="R36" s="18"/>
      <c r="S36" s="22"/>
      <c r="T36" s="23"/>
    </row>
    <row r="37" spans="1:20" ht="12.75">
      <c r="A37" s="13"/>
      <c r="B37" s="4" t="s">
        <v>207</v>
      </c>
      <c r="C37" s="40">
        <v>490</v>
      </c>
      <c r="D37" s="21">
        <v>-34.9</v>
      </c>
      <c r="E37" s="4"/>
      <c r="F37" s="24"/>
      <c r="G37" s="22"/>
      <c r="H37" s="23"/>
      <c r="I37" s="53"/>
      <c r="J37" s="24"/>
      <c r="K37" s="22"/>
      <c r="L37" s="23"/>
      <c r="M37" s="53"/>
      <c r="N37" s="24"/>
      <c r="O37" s="22"/>
      <c r="P37" s="23"/>
      <c r="R37" s="24"/>
      <c r="S37" s="22"/>
      <c r="T37" s="23"/>
    </row>
    <row r="38" spans="1:20" ht="12.75">
      <c r="A38" s="13"/>
      <c r="B38" s="4" t="s">
        <v>77</v>
      </c>
      <c r="C38" s="40">
        <v>601</v>
      </c>
      <c r="D38" s="21">
        <v>-34.1</v>
      </c>
      <c r="E38" s="4"/>
      <c r="F38" s="24"/>
      <c r="G38" s="22"/>
      <c r="H38" s="23"/>
      <c r="I38" s="53"/>
      <c r="J38" s="24"/>
      <c r="K38" s="22"/>
      <c r="L38" s="23"/>
      <c r="M38" s="53"/>
      <c r="N38" s="24"/>
      <c r="O38" s="22"/>
      <c r="P38" s="23"/>
      <c r="R38" s="24"/>
      <c r="S38" s="22"/>
      <c r="T38" s="23"/>
    </row>
    <row r="39" spans="1:20" ht="12.75">
      <c r="A39" s="13"/>
      <c r="B39" s="4" t="s">
        <v>208</v>
      </c>
      <c r="C39" s="40">
        <v>952</v>
      </c>
      <c r="D39" s="21">
        <v>-30.1</v>
      </c>
      <c r="E39" s="4"/>
      <c r="F39" s="24"/>
      <c r="G39" s="22"/>
      <c r="H39" s="23"/>
      <c r="I39" s="53"/>
      <c r="J39" s="24"/>
      <c r="K39" s="22"/>
      <c r="L39" s="23"/>
      <c r="M39" s="53"/>
      <c r="N39" s="24"/>
      <c r="O39" s="22"/>
      <c r="P39" s="23"/>
      <c r="R39" s="4"/>
      <c r="S39" s="22"/>
      <c r="T39" s="21"/>
    </row>
    <row r="40" spans="1:20" ht="12.75">
      <c r="A40" s="13"/>
      <c r="B40" s="4" t="s">
        <v>76</v>
      </c>
      <c r="C40" s="40">
        <v>1349</v>
      </c>
      <c r="D40" s="21">
        <v>-14</v>
      </c>
      <c r="E40" s="4"/>
      <c r="F40" s="24"/>
      <c r="G40" s="22"/>
      <c r="H40" s="53"/>
      <c r="I40" s="53"/>
      <c r="J40" s="24"/>
      <c r="K40" s="22"/>
      <c r="L40" s="23"/>
      <c r="M40" s="53"/>
      <c r="N40" s="24"/>
      <c r="O40" s="22"/>
      <c r="P40" s="23"/>
      <c r="R40" s="4"/>
      <c r="S40" s="22"/>
      <c r="T40" s="23"/>
    </row>
    <row r="41" spans="1:20" ht="12.75">
      <c r="A41" s="13"/>
      <c r="B41" s="4" t="s">
        <v>5</v>
      </c>
      <c r="C41" s="40">
        <v>1531</v>
      </c>
      <c r="D41" s="21">
        <v>-8.8</v>
      </c>
      <c r="E41" s="14"/>
      <c r="F41" s="24"/>
      <c r="G41" s="22"/>
      <c r="H41" s="53"/>
      <c r="I41" s="53"/>
      <c r="J41" s="24"/>
      <c r="K41" s="22"/>
      <c r="L41" s="23"/>
      <c r="M41" s="53"/>
      <c r="N41" s="24"/>
      <c r="O41" s="22"/>
      <c r="P41" s="23"/>
      <c r="S41" s="19"/>
      <c r="T41" s="25"/>
    </row>
    <row r="42" spans="1:16" ht="12.75">
      <c r="A42" s="13"/>
      <c r="C42" s="40">
        <v>1700</v>
      </c>
      <c r="D42" s="21">
        <v>-14.1</v>
      </c>
      <c r="E42" s="4"/>
      <c r="F42" s="18"/>
      <c r="G42" s="18"/>
      <c r="H42" s="29"/>
      <c r="I42" s="29"/>
      <c r="J42" s="18"/>
      <c r="K42" s="18"/>
      <c r="L42" s="29"/>
      <c r="M42" s="29"/>
      <c r="N42" s="18"/>
      <c r="O42" s="18"/>
      <c r="P42" s="29"/>
    </row>
    <row r="43" spans="1:20" ht="15.75">
      <c r="A43" s="26">
        <f>A35+1</f>
        <v>6</v>
      </c>
      <c r="B43" s="14" t="s">
        <v>18</v>
      </c>
      <c r="C43" s="14" t="s">
        <v>75</v>
      </c>
      <c r="D43" s="16" t="s">
        <v>95</v>
      </c>
      <c r="E43" s="4"/>
      <c r="F43" s="14"/>
      <c r="G43" s="14"/>
      <c r="H43" s="17"/>
      <c r="I43" s="17"/>
      <c r="J43" s="14"/>
      <c r="K43" s="14"/>
      <c r="L43" s="17"/>
      <c r="M43" s="17"/>
      <c r="N43" s="14"/>
      <c r="O43" s="14"/>
      <c r="P43" s="17"/>
      <c r="R43" s="14"/>
      <c r="S43" s="14"/>
      <c r="T43" s="17"/>
    </row>
    <row r="44" spans="1:20" ht="15.75">
      <c r="A44" s="26"/>
      <c r="B44" s="18" t="s">
        <v>262</v>
      </c>
      <c r="C44" s="40">
        <v>0</v>
      </c>
      <c r="D44" s="21">
        <v>-39.4</v>
      </c>
      <c r="E44" s="4"/>
      <c r="F44" s="18"/>
      <c r="G44" s="22"/>
      <c r="H44" s="23"/>
      <c r="I44" s="53"/>
      <c r="J44" s="18"/>
      <c r="K44" s="22"/>
      <c r="L44" s="23"/>
      <c r="M44" s="53"/>
      <c r="N44" s="18"/>
      <c r="O44" s="22"/>
      <c r="P44" s="23"/>
      <c r="R44" s="18"/>
      <c r="S44" s="40"/>
      <c r="T44" s="21"/>
    </row>
    <row r="45" spans="1:20" ht="12.75">
      <c r="A45" s="26"/>
      <c r="B45" s="4" t="s">
        <v>207</v>
      </c>
      <c r="C45" s="40">
        <v>490</v>
      </c>
      <c r="D45" s="21">
        <v>-40.6</v>
      </c>
      <c r="E45" s="4"/>
      <c r="F45" s="24"/>
      <c r="G45" s="22"/>
      <c r="H45" s="23"/>
      <c r="I45" s="53"/>
      <c r="J45" s="24"/>
      <c r="K45" s="22"/>
      <c r="L45" s="23"/>
      <c r="M45" s="53"/>
      <c r="N45" s="24"/>
      <c r="O45" s="22"/>
      <c r="P45" s="23"/>
      <c r="R45" s="4"/>
      <c r="S45" s="40"/>
      <c r="T45" s="21"/>
    </row>
    <row r="46" spans="1:20" ht="12.75">
      <c r="A46" s="26"/>
      <c r="B46" s="4" t="s">
        <v>208</v>
      </c>
      <c r="C46" s="40">
        <v>952</v>
      </c>
      <c r="D46" s="21">
        <v>-39.4</v>
      </c>
      <c r="E46" s="4"/>
      <c r="F46" s="24"/>
      <c r="G46" s="22"/>
      <c r="H46" s="23"/>
      <c r="I46" s="53"/>
      <c r="J46" s="24"/>
      <c r="K46" s="22"/>
      <c r="L46" s="23"/>
      <c r="M46" s="53"/>
      <c r="N46" s="24"/>
      <c r="O46" s="22"/>
      <c r="P46" s="23"/>
      <c r="R46" s="4"/>
      <c r="S46" s="40"/>
      <c r="T46" s="21"/>
    </row>
    <row r="47" spans="1:20" ht="12.75">
      <c r="A47" s="26"/>
      <c r="B47" s="4" t="s">
        <v>5</v>
      </c>
      <c r="C47" s="40">
        <v>1195</v>
      </c>
      <c r="D47" s="21">
        <v>-30.7</v>
      </c>
      <c r="E47" s="4"/>
      <c r="F47" s="24"/>
      <c r="G47" s="22"/>
      <c r="H47" s="53"/>
      <c r="I47" s="53"/>
      <c r="J47" s="24"/>
      <c r="K47" s="22"/>
      <c r="L47" s="23"/>
      <c r="M47" s="53"/>
      <c r="N47" s="24"/>
      <c r="O47" s="22"/>
      <c r="P47" s="23"/>
      <c r="S47" s="19"/>
      <c r="T47" s="25"/>
    </row>
    <row r="48" spans="1:20" ht="12.75">
      <c r="A48" s="26"/>
      <c r="B48" s="4" t="s">
        <v>77</v>
      </c>
      <c r="C48" s="40">
        <v>1213</v>
      </c>
      <c r="D48" s="21">
        <v>-31.5</v>
      </c>
      <c r="E48" s="4"/>
      <c r="F48" s="24"/>
      <c r="G48" s="22"/>
      <c r="H48" s="53"/>
      <c r="I48" s="53"/>
      <c r="J48" s="24"/>
      <c r="K48" s="22"/>
      <c r="L48" s="23"/>
      <c r="M48" s="53"/>
      <c r="N48" s="24"/>
      <c r="O48" s="22"/>
      <c r="P48" s="23"/>
      <c r="S48" s="19"/>
      <c r="T48" s="25"/>
    </row>
    <row r="49" spans="1:20" ht="12.75">
      <c r="A49" s="26"/>
      <c r="C49" s="40">
        <v>1500</v>
      </c>
      <c r="D49" s="21">
        <v>-38</v>
      </c>
      <c r="E49" s="14"/>
      <c r="F49" s="24"/>
      <c r="G49" s="22"/>
      <c r="H49" s="53"/>
      <c r="I49" s="53"/>
      <c r="J49" s="24"/>
      <c r="K49" s="22"/>
      <c r="L49" s="23"/>
      <c r="M49" s="53"/>
      <c r="N49" s="24"/>
      <c r="O49" s="22"/>
      <c r="P49" s="23"/>
      <c r="S49" s="19"/>
      <c r="T49" s="25"/>
    </row>
    <row r="50" spans="1:16" ht="12.75">
      <c r="A50" s="26"/>
      <c r="C50" s="40"/>
      <c r="D50" s="21"/>
      <c r="E50" s="4"/>
      <c r="F50" s="18"/>
      <c r="G50" s="18"/>
      <c r="H50" s="29"/>
      <c r="I50" s="29"/>
      <c r="J50" s="18"/>
      <c r="K50" s="18"/>
      <c r="L50" s="29"/>
      <c r="M50" s="29"/>
      <c r="N50" s="18"/>
      <c r="O50" s="18"/>
      <c r="P50" s="29"/>
    </row>
    <row r="51" spans="1:16" ht="15.75">
      <c r="A51" s="13">
        <f>A43+1</f>
        <v>7</v>
      </c>
      <c r="B51" s="14" t="s">
        <v>28</v>
      </c>
      <c r="C51" s="14" t="s">
        <v>75</v>
      </c>
      <c r="D51" s="16" t="s">
        <v>95</v>
      </c>
      <c r="E51" s="4"/>
      <c r="F51" s="14"/>
      <c r="G51" s="14"/>
      <c r="H51" s="17"/>
      <c r="J51" s="14"/>
      <c r="K51" s="14"/>
      <c r="L51" s="17"/>
      <c r="N51" s="14"/>
      <c r="O51" s="14"/>
      <c r="P51" s="17"/>
    </row>
    <row r="52" spans="1:16" ht="15.75">
      <c r="A52" s="13"/>
      <c r="B52" s="18" t="s">
        <v>263</v>
      </c>
      <c r="C52" s="40">
        <v>0</v>
      </c>
      <c r="D52" s="21">
        <v>-56</v>
      </c>
      <c r="E52" s="4"/>
      <c r="F52" s="18"/>
      <c r="G52" s="22"/>
      <c r="H52" s="23"/>
      <c r="J52" s="18"/>
      <c r="K52" s="22"/>
      <c r="L52" s="23"/>
      <c r="N52" s="18"/>
      <c r="O52" s="22"/>
      <c r="P52" s="23"/>
    </row>
    <row r="53" spans="1:16" ht="12.75">
      <c r="A53" s="13"/>
      <c r="B53" s="4" t="s">
        <v>207</v>
      </c>
      <c r="C53" s="40">
        <v>490</v>
      </c>
      <c r="D53" s="21">
        <v>-59.8</v>
      </c>
      <c r="E53" s="4"/>
      <c r="F53" s="24"/>
      <c r="G53" s="22"/>
      <c r="H53" s="23"/>
      <c r="J53" s="24"/>
      <c r="K53" s="22"/>
      <c r="L53" s="23"/>
      <c r="N53" s="24"/>
      <c r="O53" s="22"/>
      <c r="P53" s="23"/>
    </row>
    <row r="54" spans="1:16" ht="12.75">
      <c r="A54" s="13"/>
      <c r="B54" s="4" t="s">
        <v>208</v>
      </c>
      <c r="C54" s="40">
        <v>952</v>
      </c>
      <c r="D54" s="21">
        <v>-61</v>
      </c>
      <c r="E54" s="4"/>
      <c r="F54" s="24"/>
      <c r="G54" s="22"/>
      <c r="H54" s="23"/>
      <c r="J54" s="24"/>
      <c r="K54" s="22"/>
      <c r="L54" s="23"/>
      <c r="N54" s="24"/>
      <c r="O54" s="22"/>
      <c r="P54" s="23"/>
    </row>
    <row r="55" spans="1:16" ht="12.75">
      <c r="A55" s="13"/>
      <c r="C55" s="40">
        <v>1200</v>
      </c>
      <c r="D55" s="21">
        <v>-54.4</v>
      </c>
      <c r="E55" s="4"/>
      <c r="F55" s="24"/>
      <c r="G55" s="22"/>
      <c r="H55" s="23"/>
      <c r="J55" s="24"/>
      <c r="K55" s="22"/>
      <c r="L55" s="23"/>
      <c r="N55" s="24"/>
      <c r="O55" s="22"/>
      <c r="P55" s="23"/>
    </row>
    <row r="56" spans="1:16" ht="12.75">
      <c r="A56" s="13"/>
      <c r="C56" s="40"/>
      <c r="D56" s="21"/>
      <c r="E56" s="4"/>
      <c r="F56" s="24"/>
      <c r="G56" s="22"/>
      <c r="H56" s="23"/>
      <c r="J56" s="24"/>
      <c r="K56" s="22"/>
      <c r="L56" s="23"/>
      <c r="N56" s="24"/>
      <c r="O56" s="22"/>
      <c r="P56" s="23"/>
    </row>
    <row r="57" spans="1:16" ht="12.75">
      <c r="A57" s="13"/>
      <c r="C57" s="40"/>
      <c r="D57" s="21"/>
      <c r="E57" s="14"/>
      <c r="F57" s="24"/>
      <c r="G57" s="22"/>
      <c r="H57" s="23"/>
      <c r="J57" s="24"/>
      <c r="K57" s="22"/>
      <c r="L57" s="23"/>
      <c r="N57" s="24"/>
      <c r="O57" s="22"/>
      <c r="P57" s="23"/>
    </row>
    <row r="58" spans="1:16" ht="12.75">
      <c r="A58" s="13"/>
      <c r="C58" s="40"/>
      <c r="D58" s="21"/>
      <c r="E58" s="4"/>
      <c r="F58" s="18"/>
      <c r="G58" s="18"/>
      <c r="H58" s="29"/>
      <c r="J58" s="18"/>
      <c r="K58" s="18"/>
      <c r="L58" s="29"/>
      <c r="N58" s="18"/>
      <c r="O58" s="18"/>
      <c r="P58" s="29"/>
    </row>
    <row r="59" spans="1:16" ht="15.75">
      <c r="A59" s="26">
        <f>A51+1</f>
        <v>8</v>
      </c>
      <c r="B59" s="14" t="s">
        <v>83</v>
      </c>
      <c r="C59" s="14" t="s">
        <v>75</v>
      </c>
      <c r="D59" s="16" t="s">
        <v>95</v>
      </c>
      <c r="E59" s="4"/>
      <c r="F59" s="14"/>
      <c r="G59" s="14"/>
      <c r="H59" s="17"/>
      <c r="J59" s="14"/>
      <c r="K59" s="14"/>
      <c r="L59" s="17"/>
      <c r="N59" s="14"/>
      <c r="O59" s="14"/>
      <c r="P59" s="17"/>
    </row>
    <row r="60" spans="1:16" ht="15.75">
      <c r="A60" s="26"/>
      <c r="B60" s="18" t="s">
        <v>264</v>
      </c>
      <c r="C60" s="40">
        <v>0</v>
      </c>
      <c r="D60" s="21">
        <v>-71.3</v>
      </c>
      <c r="E60" s="4"/>
      <c r="F60" s="18"/>
      <c r="G60" s="22"/>
      <c r="H60" s="23"/>
      <c r="J60" s="18"/>
      <c r="K60" s="22"/>
      <c r="L60" s="23"/>
      <c r="N60" s="18"/>
      <c r="O60" s="22"/>
      <c r="P60" s="23"/>
    </row>
    <row r="61" spans="1:16" ht="12.75">
      <c r="A61" s="26"/>
      <c r="B61" s="4" t="s">
        <v>207</v>
      </c>
      <c r="C61" s="40">
        <v>490</v>
      </c>
      <c r="D61" s="21">
        <v>-68.2</v>
      </c>
      <c r="E61" s="4"/>
      <c r="F61" s="24"/>
      <c r="G61" s="22"/>
      <c r="H61" s="23"/>
      <c r="J61" s="24"/>
      <c r="K61" s="22"/>
      <c r="L61" s="23"/>
      <c r="N61" s="24"/>
      <c r="O61" s="22"/>
      <c r="P61" s="23"/>
    </row>
    <row r="62" spans="1:16" ht="12.75">
      <c r="A62" s="26"/>
      <c r="B62" s="4" t="s">
        <v>77</v>
      </c>
      <c r="C62" s="40">
        <v>594</v>
      </c>
      <c r="D62" s="21">
        <v>-67</v>
      </c>
      <c r="E62" s="4"/>
      <c r="F62" s="24"/>
      <c r="G62" s="22"/>
      <c r="H62" s="23"/>
      <c r="J62" s="24"/>
      <c r="K62" s="22"/>
      <c r="L62" s="23"/>
      <c r="N62" s="24"/>
      <c r="O62" s="22"/>
      <c r="P62" s="23"/>
    </row>
    <row r="63" spans="1:16" ht="12.75">
      <c r="A63" s="26"/>
      <c r="B63" s="4" t="s">
        <v>208</v>
      </c>
      <c r="C63" s="40">
        <v>952</v>
      </c>
      <c r="D63" s="21">
        <v>-61.1</v>
      </c>
      <c r="E63" s="4"/>
      <c r="F63" s="24"/>
      <c r="G63" s="22"/>
      <c r="H63" s="23"/>
      <c r="J63" s="24"/>
      <c r="K63" s="22"/>
      <c r="L63" s="23"/>
      <c r="N63" s="24"/>
      <c r="O63" s="22"/>
      <c r="P63" s="23"/>
    </row>
    <row r="64" spans="1:16" ht="12.75">
      <c r="A64" s="26"/>
      <c r="B64" s="4" t="s">
        <v>5</v>
      </c>
      <c r="C64" s="40">
        <v>1038</v>
      </c>
      <c r="D64" s="21">
        <v>-57.2</v>
      </c>
      <c r="E64" s="4"/>
      <c r="F64" s="24"/>
      <c r="G64" s="22"/>
      <c r="H64" s="23"/>
      <c r="J64" s="24"/>
      <c r="K64" s="22"/>
      <c r="L64" s="23"/>
      <c r="N64" s="24"/>
      <c r="O64" s="22"/>
      <c r="P64" s="23"/>
    </row>
    <row r="65" spans="1:16" ht="12.75">
      <c r="A65" s="26"/>
      <c r="B65" s="4" t="s">
        <v>76</v>
      </c>
      <c r="C65" s="40">
        <v>1541</v>
      </c>
      <c r="D65" s="21">
        <v>-11.2</v>
      </c>
      <c r="E65" s="14"/>
      <c r="F65" s="24"/>
      <c r="G65" s="22"/>
      <c r="H65" s="23"/>
      <c r="J65" s="24"/>
      <c r="K65" s="22"/>
      <c r="L65" s="23"/>
      <c r="N65" s="24"/>
      <c r="O65" s="22"/>
      <c r="P65" s="23"/>
    </row>
    <row r="66" spans="1:16" ht="12.75">
      <c r="A66" s="26"/>
      <c r="C66" s="40">
        <v>1680</v>
      </c>
      <c r="D66" s="21">
        <v>1.4</v>
      </c>
      <c r="E66" s="4"/>
      <c r="F66" s="18"/>
      <c r="G66" s="18"/>
      <c r="H66" s="29"/>
      <c r="J66" s="18"/>
      <c r="K66" s="18"/>
      <c r="L66" s="29"/>
      <c r="N66" s="24"/>
      <c r="O66" s="18"/>
      <c r="P66" s="29"/>
    </row>
    <row r="67" spans="1:16" ht="15.75">
      <c r="A67" s="13">
        <f>A59+1</f>
        <v>9</v>
      </c>
      <c r="B67" s="14" t="s">
        <v>60</v>
      </c>
      <c r="C67" s="14" t="s">
        <v>75</v>
      </c>
      <c r="D67" s="16" t="s">
        <v>95</v>
      </c>
      <c r="E67" s="4"/>
      <c r="F67" s="14"/>
      <c r="G67" s="14"/>
      <c r="H67" s="17"/>
      <c r="J67" s="14"/>
      <c r="K67" s="14"/>
      <c r="L67" s="17"/>
      <c r="N67" s="14"/>
      <c r="O67" s="14"/>
      <c r="P67" s="17"/>
    </row>
    <row r="68" spans="1:16" ht="15.75">
      <c r="A68" s="13"/>
      <c r="B68" s="18" t="s">
        <v>265</v>
      </c>
      <c r="C68" s="40">
        <v>0</v>
      </c>
      <c r="D68" s="21">
        <v>-84</v>
      </c>
      <c r="E68" s="4"/>
      <c r="F68" s="18"/>
      <c r="G68" s="22"/>
      <c r="H68" s="23"/>
      <c r="J68" s="18"/>
      <c r="K68" s="22"/>
      <c r="L68" s="23"/>
      <c r="N68" s="18"/>
      <c r="O68" s="22"/>
      <c r="P68" s="23"/>
    </row>
    <row r="69" spans="1:16" ht="12.75">
      <c r="A69" s="13"/>
      <c r="B69" s="4" t="s">
        <v>207</v>
      </c>
      <c r="C69" s="40">
        <v>490</v>
      </c>
      <c r="D69" s="21">
        <v>-82.1</v>
      </c>
      <c r="E69" s="4"/>
      <c r="F69" s="24"/>
      <c r="G69" s="22"/>
      <c r="H69" s="23"/>
      <c r="J69" s="24"/>
      <c r="K69" s="22"/>
      <c r="L69" s="23"/>
      <c r="N69" s="24"/>
      <c r="O69" s="22"/>
      <c r="P69" s="23"/>
    </row>
    <row r="70" spans="1:16" ht="12.75">
      <c r="A70" s="13"/>
      <c r="B70" s="4" t="s">
        <v>77</v>
      </c>
      <c r="C70" s="40">
        <v>693</v>
      </c>
      <c r="D70" s="21">
        <v>-80.2</v>
      </c>
      <c r="E70" s="4"/>
      <c r="F70" s="24"/>
      <c r="G70" s="22"/>
      <c r="H70" s="23"/>
      <c r="J70" s="24"/>
      <c r="K70" s="22"/>
      <c r="L70" s="23"/>
      <c r="N70" s="24"/>
      <c r="O70" s="22"/>
      <c r="P70" s="23"/>
    </row>
    <row r="71" spans="1:16" ht="12.75">
      <c r="A71" s="13"/>
      <c r="B71" s="4" t="s">
        <v>208</v>
      </c>
      <c r="C71" s="40">
        <v>952</v>
      </c>
      <c r="D71" s="21">
        <v>-76.5</v>
      </c>
      <c r="E71" s="4"/>
      <c r="F71" s="24"/>
      <c r="G71" s="22"/>
      <c r="H71" s="23"/>
      <c r="J71" s="24"/>
      <c r="K71" s="22"/>
      <c r="L71" s="23"/>
      <c r="N71" s="24"/>
      <c r="O71" s="22"/>
      <c r="P71" s="23"/>
    </row>
    <row r="72" spans="1:16" ht="12.75">
      <c r="A72" s="13"/>
      <c r="B72" s="4" t="s">
        <v>78</v>
      </c>
      <c r="C72" s="40">
        <v>1184</v>
      </c>
      <c r="D72" s="21">
        <v>-66.4</v>
      </c>
      <c r="E72" s="4"/>
      <c r="F72" s="24"/>
      <c r="G72" s="22"/>
      <c r="H72" s="23"/>
      <c r="J72" s="24"/>
      <c r="K72" s="22"/>
      <c r="L72" s="23"/>
      <c r="N72" s="24"/>
      <c r="O72" s="22"/>
      <c r="P72" s="23"/>
    </row>
    <row r="73" spans="1:16" ht="12.75">
      <c r="A73" s="13"/>
      <c r="B73" s="4" t="s">
        <v>76</v>
      </c>
      <c r="C73" s="40">
        <v>1803</v>
      </c>
      <c r="D73" s="21">
        <v>-10.3</v>
      </c>
      <c r="E73" s="14"/>
      <c r="F73" s="24"/>
      <c r="G73" s="22"/>
      <c r="H73" s="23"/>
      <c r="J73" s="24"/>
      <c r="K73" s="22"/>
      <c r="L73" s="23"/>
      <c r="N73" s="24"/>
      <c r="O73" s="22"/>
      <c r="P73" s="23"/>
    </row>
    <row r="74" spans="1:11" ht="12.75">
      <c r="A74" s="13"/>
      <c r="C74" s="40">
        <v>1935</v>
      </c>
      <c r="D74" s="21">
        <v>-0.001</v>
      </c>
      <c r="E74" s="18"/>
      <c r="F74" s="18"/>
      <c r="G74" s="29"/>
      <c r="I74" s="18"/>
      <c r="J74" s="18"/>
      <c r="K74" s="29"/>
    </row>
    <row r="75" spans="1:11" ht="12.75">
      <c r="A75" s="26">
        <f>A67+1</f>
        <v>10</v>
      </c>
      <c r="B75" s="14"/>
      <c r="C75" s="22"/>
      <c r="E75" s="14"/>
      <c r="F75" s="14"/>
      <c r="G75" s="17"/>
      <c r="I75" s="14"/>
      <c r="J75" s="14"/>
      <c r="K75" s="17"/>
    </row>
    <row r="76" spans="1:11" ht="12.75">
      <c r="A76" s="26"/>
      <c r="B76" s="22"/>
      <c r="C76" s="23"/>
      <c r="E76" s="18"/>
      <c r="F76" s="22"/>
      <c r="G76" s="23"/>
      <c r="I76" s="18"/>
      <c r="J76" s="22"/>
      <c r="K76" s="23"/>
    </row>
    <row r="77" spans="1:11" ht="12.75">
      <c r="A77" s="26"/>
      <c r="B77" s="22"/>
      <c r="C77" s="23"/>
      <c r="E77" s="24"/>
      <c r="F77" s="22"/>
      <c r="G77" s="23"/>
      <c r="I77" s="24"/>
      <c r="J77" s="22"/>
      <c r="K77" s="23"/>
    </row>
    <row r="78" spans="1:11" ht="12.75">
      <c r="A78" s="26"/>
      <c r="B78" s="22"/>
      <c r="C78" s="23"/>
      <c r="E78" s="24"/>
      <c r="F78" s="22"/>
      <c r="G78" s="23"/>
      <c r="I78" s="24"/>
      <c r="J78" s="22"/>
      <c r="K78" s="23"/>
    </row>
    <row r="79" spans="1:11" ht="12.75">
      <c r="A79" s="26"/>
      <c r="B79" s="22"/>
      <c r="C79" s="23"/>
      <c r="E79" s="24"/>
      <c r="F79" s="22"/>
      <c r="G79" s="23"/>
      <c r="I79" s="24"/>
      <c r="J79" s="22"/>
      <c r="K79" s="23"/>
    </row>
    <row r="80" spans="1:11" ht="12.75">
      <c r="A80" s="26"/>
      <c r="B80" s="22"/>
      <c r="C80" s="23"/>
      <c r="E80" s="24"/>
      <c r="F80" s="22"/>
      <c r="G80" s="23"/>
      <c r="I80" s="24"/>
      <c r="J80" s="22"/>
      <c r="K80" s="23"/>
    </row>
    <row r="81" spans="1:11" ht="12.75">
      <c r="A81" s="26"/>
      <c r="B81" s="22"/>
      <c r="C81" s="23"/>
      <c r="E81" s="24"/>
      <c r="F81" s="22"/>
      <c r="G81" s="23"/>
      <c r="I81" s="24"/>
      <c r="J81" s="22"/>
      <c r="K81" s="23"/>
    </row>
    <row r="82" spans="1:11" ht="12.75">
      <c r="A82" s="26"/>
      <c r="B82" s="18"/>
      <c r="C82" s="50"/>
      <c r="E82" s="18"/>
      <c r="F82" s="18"/>
      <c r="G82" s="29"/>
      <c r="I82" s="18"/>
      <c r="J82" s="18"/>
      <c r="K82" s="29"/>
    </row>
    <row r="83" spans="1:11" ht="12.75">
      <c r="A83" s="13">
        <f>A75+1</f>
        <v>11</v>
      </c>
      <c r="B83" s="14"/>
      <c r="C83" s="16"/>
      <c r="E83" s="14"/>
      <c r="F83" s="14"/>
      <c r="G83" s="17"/>
      <c r="I83" s="14"/>
      <c r="J83" s="14"/>
      <c r="K83" s="17"/>
    </row>
    <row r="84" spans="1:11" ht="12.75">
      <c r="A84" s="13"/>
      <c r="B84" s="22"/>
      <c r="C84" s="23"/>
      <c r="E84" s="18"/>
      <c r="F84" s="22"/>
      <c r="G84" s="23"/>
      <c r="I84" s="18"/>
      <c r="J84" s="22"/>
      <c r="K84" s="23"/>
    </row>
    <row r="85" spans="1:11" ht="12.75">
      <c r="A85" s="13"/>
      <c r="B85" s="22"/>
      <c r="C85" s="23"/>
      <c r="E85" s="24"/>
      <c r="F85" s="22"/>
      <c r="G85" s="23"/>
      <c r="I85" s="24"/>
      <c r="J85" s="22"/>
      <c r="K85" s="23"/>
    </row>
    <row r="86" spans="1:11" ht="12.75">
      <c r="A86" s="13"/>
      <c r="B86" s="22"/>
      <c r="C86" s="23"/>
      <c r="E86" s="24"/>
      <c r="F86" s="22"/>
      <c r="G86" s="23"/>
      <c r="I86" s="24"/>
      <c r="J86" s="22"/>
      <c r="K86" s="23"/>
    </row>
    <row r="87" spans="1:11" ht="12.75">
      <c r="A87" s="13"/>
      <c r="B87" s="22"/>
      <c r="C87" s="23"/>
      <c r="E87" s="24"/>
      <c r="F87" s="22"/>
      <c r="G87" s="23"/>
      <c r="I87" s="24"/>
      <c r="J87" s="22"/>
      <c r="K87" s="23"/>
    </row>
    <row r="88" spans="1:11" ht="12.75">
      <c r="A88" s="13"/>
      <c r="B88" s="22"/>
      <c r="C88" s="23"/>
      <c r="E88" s="24"/>
      <c r="F88" s="22"/>
      <c r="G88" s="23"/>
      <c r="I88" s="24"/>
      <c r="J88" s="22"/>
      <c r="K88" s="23"/>
    </row>
    <row r="89" spans="1:11" ht="12.75">
      <c r="A89" s="13"/>
      <c r="B89" s="22"/>
      <c r="C89" s="23"/>
      <c r="E89" s="24"/>
      <c r="F89" s="22"/>
      <c r="G89" s="23"/>
      <c r="I89" s="24"/>
      <c r="J89" s="22"/>
      <c r="K89" s="23"/>
    </row>
    <row r="90" spans="1:11" ht="12.75">
      <c r="A90" s="13"/>
      <c r="B90" s="18"/>
      <c r="C90" s="50"/>
      <c r="E90" s="18"/>
      <c r="F90" s="18"/>
      <c r="G90" s="29"/>
      <c r="I90" s="18"/>
      <c r="J90" s="18"/>
      <c r="K90" s="29"/>
    </row>
    <row r="91" spans="1:11" ht="12.75">
      <c r="A91" s="26">
        <f>A83+1</f>
        <v>12</v>
      </c>
      <c r="B91" s="14"/>
      <c r="C91" s="16"/>
      <c r="E91" s="14"/>
      <c r="F91" s="14"/>
      <c r="G91" s="17"/>
      <c r="I91" s="14"/>
      <c r="J91" s="14"/>
      <c r="K91" s="17"/>
    </row>
    <row r="92" spans="1:11" ht="12.75">
      <c r="A92" s="26"/>
      <c r="B92" s="22"/>
      <c r="C92" s="23"/>
      <c r="E92" s="18"/>
      <c r="F92" s="22"/>
      <c r="G92" s="23"/>
      <c r="I92" s="18"/>
      <c r="J92" s="22"/>
      <c r="K92" s="23"/>
    </row>
    <row r="93" spans="1:11" ht="12.75">
      <c r="A93" s="26"/>
      <c r="B93" s="22"/>
      <c r="C93" s="23"/>
      <c r="E93" s="24"/>
      <c r="F93" s="22"/>
      <c r="G93" s="23"/>
      <c r="I93" s="24"/>
      <c r="J93" s="22"/>
      <c r="K93" s="23"/>
    </row>
    <row r="94" spans="1:11" ht="12.75">
      <c r="A94" s="26"/>
      <c r="B94" s="22"/>
      <c r="C94" s="23"/>
      <c r="E94" s="24"/>
      <c r="F94" s="22"/>
      <c r="G94" s="23"/>
      <c r="I94" s="24"/>
      <c r="J94" s="22"/>
      <c r="K94" s="23"/>
    </row>
    <row r="95" spans="1:11" ht="12.75">
      <c r="A95" s="26"/>
      <c r="B95" s="22"/>
      <c r="C95" s="23"/>
      <c r="E95" s="24"/>
      <c r="F95" s="22"/>
      <c r="G95" s="23"/>
      <c r="I95" s="24"/>
      <c r="J95" s="22"/>
      <c r="K95" s="23"/>
    </row>
    <row r="96" spans="1:11" ht="12.75">
      <c r="A96" s="26"/>
      <c r="B96" s="22"/>
      <c r="C96" s="23"/>
      <c r="E96" s="24"/>
      <c r="F96" s="22"/>
      <c r="G96" s="23"/>
      <c r="I96" s="24"/>
      <c r="J96" s="22"/>
      <c r="K96" s="23"/>
    </row>
    <row r="97" spans="1:11" ht="12.75">
      <c r="A97" s="26"/>
      <c r="B97" s="22"/>
      <c r="C97" s="23"/>
      <c r="E97" s="24"/>
      <c r="F97" s="22"/>
      <c r="G97" s="23"/>
      <c r="I97" s="24"/>
      <c r="J97" s="22"/>
      <c r="K97" s="23"/>
    </row>
    <row r="98" spans="1:11" ht="12.75">
      <c r="A98" s="26"/>
      <c r="B98" s="18"/>
      <c r="C98" s="50"/>
      <c r="E98" s="18"/>
      <c r="F98" s="18"/>
      <c r="G98" s="29"/>
      <c r="I98" s="18"/>
      <c r="J98" s="18"/>
      <c r="K98" s="29"/>
    </row>
    <row r="99" spans="1:11" ht="12.75">
      <c r="A99" s="13">
        <f>A91+1</f>
        <v>13</v>
      </c>
      <c r="B99" s="14"/>
      <c r="C99" s="16"/>
      <c r="E99" s="14"/>
      <c r="F99" s="14"/>
      <c r="G99" s="17"/>
      <c r="I99" s="14"/>
      <c r="J99" s="14"/>
      <c r="K99" s="17"/>
    </row>
    <row r="100" spans="1:11" ht="12.75">
      <c r="A100" s="13"/>
      <c r="B100" s="22"/>
      <c r="C100" s="23"/>
      <c r="E100" s="18"/>
      <c r="F100" s="22"/>
      <c r="G100" s="23"/>
      <c r="I100" s="18"/>
      <c r="J100" s="22"/>
      <c r="K100" s="23"/>
    </row>
    <row r="101" spans="1:11" ht="12.75">
      <c r="A101" s="13"/>
      <c r="B101" s="22"/>
      <c r="C101" s="23"/>
      <c r="E101" s="24"/>
      <c r="F101" s="22"/>
      <c r="G101" s="23"/>
      <c r="I101" s="24"/>
      <c r="J101" s="22"/>
      <c r="K101" s="23"/>
    </row>
    <row r="102" spans="1:11" ht="12.75">
      <c r="A102" s="13"/>
      <c r="B102" s="22"/>
      <c r="C102" s="23"/>
      <c r="E102" s="24"/>
      <c r="F102" s="22"/>
      <c r="G102" s="23"/>
      <c r="I102" s="24"/>
      <c r="J102" s="22"/>
      <c r="K102" s="23"/>
    </row>
    <row r="103" spans="1:11" ht="12.75">
      <c r="A103" s="13"/>
      <c r="B103" s="22"/>
      <c r="C103" s="23"/>
      <c r="E103" s="24"/>
      <c r="F103" s="22"/>
      <c r="G103" s="23"/>
      <c r="I103" s="24"/>
      <c r="J103" s="22"/>
      <c r="K103" s="23"/>
    </row>
    <row r="104" spans="1:11" ht="12.75">
      <c r="A104" s="13"/>
      <c r="B104" s="22"/>
      <c r="C104" s="23"/>
      <c r="E104" s="24"/>
      <c r="F104" s="22"/>
      <c r="G104" s="23"/>
      <c r="I104" s="24"/>
      <c r="J104" s="22"/>
      <c r="K104" s="23"/>
    </row>
    <row r="105" spans="1:11" ht="12.75">
      <c r="A105" s="13"/>
      <c r="B105" s="22"/>
      <c r="C105" s="23"/>
      <c r="E105" s="24"/>
      <c r="F105" s="22"/>
      <c r="G105" s="23"/>
      <c r="I105" s="24"/>
      <c r="J105" s="22"/>
      <c r="K105" s="23"/>
    </row>
    <row r="106" spans="1:11" ht="12.75">
      <c r="A106" s="13"/>
      <c r="B106" s="18"/>
      <c r="C106" s="50"/>
      <c r="E106" s="18"/>
      <c r="F106" s="18"/>
      <c r="G106" s="29"/>
      <c r="I106" s="18"/>
      <c r="J106" s="18"/>
      <c r="K106" s="29"/>
    </row>
    <row r="107" spans="1:16" ht="12.75">
      <c r="A107" s="26">
        <f>A99+1</f>
        <v>14</v>
      </c>
      <c r="C107" s="40"/>
      <c r="D107" s="21"/>
      <c r="F107" s="14"/>
      <c r="G107" s="14"/>
      <c r="H107" s="17"/>
      <c r="J107" s="14"/>
      <c r="K107" s="14"/>
      <c r="L107" s="17"/>
      <c r="N107" s="14"/>
      <c r="O107" s="14"/>
      <c r="P107" s="17"/>
    </row>
    <row r="108" spans="1:16" ht="12.75">
      <c r="A108" s="26"/>
      <c r="B108" s="14"/>
      <c r="C108" s="14"/>
      <c r="D108" s="16"/>
      <c r="F108" s="18"/>
      <c r="G108" s="22"/>
      <c r="H108" s="23"/>
      <c r="J108" s="18"/>
      <c r="K108" s="22"/>
      <c r="L108" s="23"/>
      <c r="N108" s="18"/>
      <c r="O108" s="24"/>
      <c r="P108" s="23"/>
    </row>
    <row r="109" spans="1:16" ht="12.75">
      <c r="A109" s="26"/>
      <c r="B109" s="30"/>
      <c r="C109" s="40"/>
      <c r="D109" s="21"/>
      <c r="F109" s="24"/>
      <c r="G109" s="22"/>
      <c r="H109" s="23"/>
      <c r="J109" s="24"/>
      <c r="K109" s="22"/>
      <c r="L109" s="23"/>
      <c r="N109" s="24"/>
      <c r="O109" s="24"/>
      <c r="P109" s="23"/>
    </row>
    <row r="110" spans="1:16" ht="12.75">
      <c r="A110" s="26"/>
      <c r="C110" s="40"/>
      <c r="D110" s="21"/>
      <c r="F110" s="24"/>
      <c r="G110" s="22"/>
      <c r="H110" s="23"/>
      <c r="J110" s="24"/>
      <c r="K110" s="22"/>
      <c r="L110" s="23"/>
      <c r="N110" s="24"/>
      <c r="O110" s="24"/>
      <c r="P110" s="23"/>
    </row>
    <row r="111" spans="1:16" ht="12.75">
      <c r="A111" s="26"/>
      <c r="B111" s="41"/>
      <c r="C111" s="40"/>
      <c r="D111" s="21"/>
      <c r="F111" s="24"/>
      <c r="G111" s="22"/>
      <c r="H111" s="23"/>
      <c r="J111" s="24"/>
      <c r="K111" s="22"/>
      <c r="L111" s="23"/>
      <c r="N111" s="24"/>
      <c r="O111" s="24"/>
      <c r="P111" s="23"/>
    </row>
    <row r="112" spans="1:16" ht="12.75">
      <c r="A112" s="26"/>
      <c r="C112" s="40"/>
      <c r="D112" s="21"/>
      <c r="F112" s="24"/>
      <c r="G112" s="22"/>
      <c r="H112" s="23"/>
      <c r="J112" s="24"/>
      <c r="K112" s="22"/>
      <c r="L112" s="23"/>
      <c r="N112" s="24"/>
      <c r="O112" s="24"/>
      <c r="P112" s="23"/>
    </row>
    <row r="113" spans="1:16" ht="12.75">
      <c r="A113" s="26"/>
      <c r="C113" s="40"/>
      <c r="D113" s="21"/>
      <c r="F113" s="24"/>
      <c r="G113" s="22"/>
      <c r="H113" s="23"/>
      <c r="J113" s="24"/>
      <c r="K113" s="22"/>
      <c r="L113" s="23"/>
      <c r="N113" s="24"/>
      <c r="O113" s="24"/>
      <c r="P113" s="23"/>
    </row>
    <row r="114" spans="1:16" ht="12.75">
      <c r="A114" s="26"/>
      <c r="C114" s="40"/>
      <c r="D114" s="21"/>
      <c r="F114" s="18"/>
      <c r="G114" s="18"/>
      <c r="H114" s="29"/>
      <c r="J114" s="18"/>
      <c r="K114" s="18"/>
      <c r="L114" s="29"/>
      <c r="N114" s="18"/>
      <c r="O114" s="18"/>
      <c r="P114" s="29"/>
    </row>
    <row r="115" spans="1:16" ht="12.75">
      <c r="A115" s="13">
        <f>A107+1</f>
        <v>15</v>
      </c>
      <c r="B115" s="14"/>
      <c r="C115" s="14"/>
      <c r="D115" s="16"/>
      <c r="F115" s="14"/>
      <c r="G115" s="14"/>
      <c r="H115" s="17"/>
      <c r="J115" s="14"/>
      <c r="K115" s="14"/>
      <c r="L115" s="17"/>
      <c r="N115" s="14"/>
      <c r="O115" s="14"/>
      <c r="P115" s="17"/>
    </row>
    <row r="116" spans="1:16" ht="12.75">
      <c r="A116" s="13"/>
      <c r="B116" s="30"/>
      <c r="C116" s="40"/>
      <c r="D116" s="21"/>
      <c r="F116" s="18"/>
      <c r="G116" s="22"/>
      <c r="H116" s="23"/>
      <c r="J116" s="18"/>
      <c r="K116" s="22"/>
      <c r="L116" s="23"/>
      <c r="N116" s="18"/>
      <c r="O116" s="24"/>
      <c r="P116" s="23"/>
    </row>
    <row r="117" spans="1:16" ht="12.75">
      <c r="A117" s="13"/>
      <c r="C117" s="40"/>
      <c r="D117" s="21"/>
      <c r="F117" s="24"/>
      <c r="G117" s="22"/>
      <c r="H117" s="23"/>
      <c r="I117" s="53"/>
      <c r="J117" s="24"/>
      <c r="K117" s="22"/>
      <c r="L117" s="23"/>
      <c r="M117" s="53"/>
      <c r="N117" s="24"/>
      <c r="O117" s="24"/>
      <c r="P117" s="53"/>
    </row>
    <row r="118" spans="1:16" ht="12.75">
      <c r="A118" s="13"/>
      <c r="B118" s="41"/>
      <c r="C118" s="40"/>
      <c r="D118" s="21"/>
      <c r="F118" s="24"/>
      <c r="G118" s="22"/>
      <c r="H118" s="53"/>
      <c r="I118" s="53"/>
      <c r="J118" s="24"/>
      <c r="K118" s="22"/>
      <c r="L118" s="23"/>
      <c r="M118" s="53"/>
      <c r="N118" s="24"/>
      <c r="O118" s="24"/>
      <c r="P118" s="53"/>
    </row>
    <row r="119" spans="1:16" ht="12.75">
      <c r="A119" s="13"/>
      <c r="C119" s="40"/>
      <c r="D119" s="21"/>
      <c r="F119" s="24"/>
      <c r="G119" s="22"/>
      <c r="H119" s="53"/>
      <c r="I119" s="53"/>
      <c r="J119" s="24"/>
      <c r="K119" s="22"/>
      <c r="L119" s="53"/>
      <c r="M119" s="53"/>
      <c r="N119" s="24"/>
      <c r="O119" s="24"/>
      <c r="P119" s="53"/>
    </row>
    <row r="120" spans="1:16" ht="12.75">
      <c r="A120" s="13"/>
      <c r="C120" s="40"/>
      <c r="D120" s="21"/>
      <c r="F120" s="24"/>
      <c r="G120" s="22"/>
      <c r="H120" s="53"/>
      <c r="I120" s="53"/>
      <c r="J120" s="24"/>
      <c r="K120" s="22"/>
      <c r="L120" s="53"/>
      <c r="M120" s="53"/>
      <c r="N120" s="24"/>
      <c r="O120" s="24"/>
      <c r="P120" s="53"/>
    </row>
    <row r="121" spans="1:16" ht="12.75">
      <c r="A121" s="13"/>
      <c r="C121" s="40"/>
      <c r="D121" s="21"/>
      <c r="F121" s="24"/>
      <c r="G121" s="22"/>
      <c r="H121" s="53"/>
      <c r="I121" s="53"/>
      <c r="J121" s="24"/>
      <c r="K121" s="22"/>
      <c r="L121" s="53"/>
      <c r="M121" s="53"/>
      <c r="N121" s="24"/>
      <c r="O121" s="24"/>
      <c r="P121" s="53"/>
    </row>
    <row r="122" spans="1:16" ht="12.75">
      <c r="A122" s="13"/>
      <c r="F122" s="18"/>
      <c r="G122" s="18"/>
      <c r="H122" s="29"/>
      <c r="I122" s="29"/>
      <c r="J122" s="18"/>
      <c r="K122" s="18"/>
      <c r="L122" s="29"/>
      <c r="M122" s="29"/>
      <c r="N122" s="18"/>
      <c r="O122" s="18"/>
      <c r="P122" s="29"/>
    </row>
    <row r="123" spans="1:14" ht="12.75">
      <c r="A123" s="26">
        <f>A115+1</f>
        <v>16</v>
      </c>
      <c r="F123" s="14"/>
      <c r="G123" s="14"/>
      <c r="H123" s="17"/>
      <c r="I123" s="17"/>
      <c r="J123" s="14"/>
      <c r="K123" s="14"/>
      <c r="L123" s="17"/>
      <c r="M123" s="14"/>
      <c r="N123" s="14"/>
    </row>
    <row r="124" spans="1:14" ht="12.75">
      <c r="A124" s="26"/>
      <c r="K124" s="24"/>
      <c r="N124" s="18"/>
    </row>
    <row r="125" spans="1:14" ht="12.75">
      <c r="A125" s="26"/>
      <c r="K125" s="24"/>
      <c r="N125" s="24"/>
    </row>
    <row r="126" spans="1:14" ht="12.75">
      <c r="A126" s="26"/>
      <c r="K126" s="24"/>
      <c r="N126" s="24"/>
    </row>
    <row r="127" spans="1:14" ht="12.75">
      <c r="A127" s="26"/>
      <c r="K127" s="24"/>
      <c r="N127" s="24"/>
    </row>
    <row r="128" spans="1:14" ht="12.75">
      <c r="A128" s="26"/>
      <c r="K128" s="24"/>
      <c r="N128" s="24"/>
    </row>
    <row r="129" spans="1:14" ht="12.75">
      <c r="A129" s="26"/>
      <c r="K129" s="24"/>
      <c r="N129" s="24"/>
    </row>
    <row r="130" spans="1:14" ht="12.75">
      <c r="A130" s="26"/>
      <c r="K130" s="18"/>
      <c r="N130" s="18"/>
    </row>
    <row r="131" spans="1:14" ht="12.75">
      <c r="A131" s="13">
        <f>A123+1</f>
        <v>17</v>
      </c>
      <c r="K131" s="14"/>
      <c r="N131" s="14"/>
    </row>
    <row r="132" spans="1:14" ht="12.75">
      <c r="A132" s="13"/>
      <c r="K132" s="24"/>
      <c r="N132" s="18"/>
    </row>
    <row r="133" spans="1:14" ht="12.75">
      <c r="A133" s="13"/>
      <c r="K133" s="24"/>
      <c r="N133" s="24"/>
    </row>
    <row r="134" spans="1:14" ht="12.75">
      <c r="A134" s="13"/>
      <c r="K134" s="24"/>
      <c r="N134" s="24"/>
    </row>
    <row r="135" spans="1:14" ht="12.75">
      <c r="A135" s="13"/>
      <c r="N135" s="24"/>
    </row>
    <row r="136" spans="1:14" ht="12.75">
      <c r="A136" s="13"/>
      <c r="N136" s="24"/>
    </row>
    <row r="137" spans="1:14" ht="12.75">
      <c r="A137" s="13"/>
      <c r="N137" s="24"/>
    </row>
    <row r="138" spans="1:14" ht="12.75">
      <c r="A138" s="13"/>
      <c r="N138" s="18"/>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4" ht="12.75">
      <c r="A154" s="13"/>
      <c r="B154" s="46"/>
      <c r="C154" s="47"/>
      <c r="D154" s="47"/>
    </row>
    <row r="155" spans="1:4" ht="15.75">
      <c r="A155" s="26">
        <v>1</v>
      </c>
      <c r="B155" s="14" t="s">
        <v>79</v>
      </c>
      <c r="C155" s="14" t="s">
        <v>75</v>
      </c>
      <c r="D155" s="16" t="s">
        <v>95</v>
      </c>
    </row>
    <row r="156" spans="1:4" ht="15.75">
      <c r="A156" s="26"/>
      <c r="B156" s="30" t="s">
        <v>258</v>
      </c>
      <c r="C156" s="40">
        <v>0</v>
      </c>
      <c r="D156" s="21">
        <v>-20.6</v>
      </c>
    </row>
    <row r="157" spans="1:4" ht="12.75">
      <c r="A157" s="26"/>
      <c r="B157" s="4" t="s">
        <v>207</v>
      </c>
      <c r="C157" s="40">
        <v>490</v>
      </c>
      <c r="D157" s="21">
        <v>-25.8</v>
      </c>
    </row>
    <row r="158" spans="1:4" ht="12.75">
      <c r="A158" s="26"/>
      <c r="B158" s="41" t="s">
        <v>208</v>
      </c>
      <c r="C158" s="40">
        <v>952</v>
      </c>
      <c r="D158" s="21">
        <v>-28.3</v>
      </c>
    </row>
    <row r="159" spans="1:4" ht="12.75">
      <c r="A159" s="26"/>
      <c r="B159" s="4" t="s">
        <v>76</v>
      </c>
      <c r="C159" s="40">
        <v>1153</v>
      </c>
      <c r="D159" s="21">
        <v>-23.4</v>
      </c>
    </row>
    <row r="160" spans="1:4" ht="12.75">
      <c r="A160" s="26"/>
      <c r="C160" s="40">
        <v>1200</v>
      </c>
      <c r="D160" s="21">
        <v>-22.3</v>
      </c>
    </row>
    <row r="161" spans="1:4" ht="12.75">
      <c r="A161" s="26"/>
      <c r="C161" s="40"/>
      <c r="D161" s="21"/>
    </row>
    <row r="162" spans="1:4" ht="12.75">
      <c r="A162" s="26"/>
      <c r="C162" s="40"/>
      <c r="D162" s="21"/>
    </row>
    <row r="163" spans="1:4" ht="15.75">
      <c r="A163" s="13">
        <f>A155+1</f>
        <v>2</v>
      </c>
      <c r="B163" s="14" t="s">
        <v>83</v>
      </c>
      <c r="C163" s="14" t="s">
        <v>75</v>
      </c>
      <c r="D163" s="16" t="s">
        <v>95</v>
      </c>
    </row>
    <row r="164" spans="1:4" ht="15.75">
      <c r="A164" s="13"/>
      <c r="B164" s="30" t="s">
        <v>264</v>
      </c>
      <c r="C164" s="40">
        <v>0</v>
      </c>
      <c r="D164" s="21">
        <v>-71.3</v>
      </c>
    </row>
    <row r="165" spans="1:4" ht="12.75">
      <c r="A165" s="13"/>
      <c r="B165" s="4" t="s">
        <v>207</v>
      </c>
      <c r="C165" s="40">
        <v>490</v>
      </c>
      <c r="D165" s="21">
        <v>-68.2</v>
      </c>
    </row>
    <row r="166" spans="1:4" ht="12.75">
      <c r="A166" s="13"/>
      <c r="B166" s="41" t="s">
        <v>77</v>
      </c>
      <c r="C166" s="40">
        <v>594</v>
      </c>
      <c r="D166" s="21">
        <v>-67</v>
      </c>
    </row>
    <row r="167" spans="1:4" ht="12.75">
      <c r="A167" s="13"/>
      <c r="B167" s="4" t="s">
        <v>208</v>
      </c>
      <c r="C167" s="40">
        <v>952</v>
      </c>
      <c r="D167" s="21">
        <v>-61.1</v>
      </c>
    </row>
    <row r="168" spans="1:4" ht="12.75">
      <c r="A168" s="13"/>
      <c r="B168" s="4" t="s">
        <v>5</v>
      </c>
      <c r="C168" s="40">
        <v>1038</v>
      </c>
      <c r="D168" s="21">
        <v>-57.2</v>
      </c>
    </row>
    <row r="169" spans="1:4" ht="12.75">
      <c r="A169" s="13"/>
      <c r="B169" s="4" t="s">
        <v>76</v>
      </c>
      <c r="C169" s="40">
        <v>1541</v>
      </c>
      <c r="D169" s="21">
        <v>-11.2</v>
      </c>
    </row>
    <row r="170" spans="1:4" ht="12.75">
      <c r="A170" s="13"/>
      <c r="C170" s="40">
        <v>1680</v>
      </c>
      <c r="D170" s="21">
        <v>1.4</v>
      </c>
    </row>
    <row r="171" spans="1:4" ht="15.75">
      <c r="A171" s="26">
        <f>A163+1</f>
        <v>3</v>
      </c>
      <c r="B171" s="14" t="s">
        <v>15</v>
      </c>
      <c r="C171" s="14" t="s">
        <v>75</v>
      </c>
      <c r="D171" s="16" t="s">
        <v>95</v>
      </c>
    </row>
    <row r="172" spans="1:4" ht="15.75">
      <c r="A172" s="26"/>
      <c r="B172" s="30" t="s">
        <v>257</v>
      </c>
      <c r="C172" s="40">
        <v>0</v>
      </c>
      <c r="D172" s="21">
        <v>-18.9</v>
      </c>
    </row>
    <row r="173" spans="1:4" ht="12.75">
      <c r="A173" s="26"/>
      <c r="B173" s="4" t="s">
        <v>207</v>
      </c>
      <c r="C173" s="40">
        <v>490</v>
      </c>
      <c r="D173" s="21">
        <v>-23.4</v>
      </c>
    </row>
    <row r="174" spans="1:4" ht="12.75">
      <c r="A174" s="26"/>
      <c r="B174" s="4" t="s">
        <v>208</v>
      </c>
      <c r="C174" s="40">
        <v>952</v>
      </c>
      <c r="D174" s="21">
        <v>-25.2</v>
      </c>
    </row>
    <row r="175" spans="1:4" ht="12.75">
      <c r="A175" s="26"/>
      <c r="C175" s="40"/>
      <c r="D175" s="21"/>
    </row>
    <row r="176" spans="1:4" ht="12.75">
      <c r="A176" s="26"/>
      <c r="C176" s="40"/>
      <c r="D176" s="21"/>
    </row>
    <row r="177" spans="1:4" ht="12.75">
      <c r="A177" s="26"/>
      <c r="C177" s="40"/>
      <c r="D177" s="21"/>
    </row>
    <row r="178" spans="1:4" ht="12.75">
      <c r="A178" s="26"/>
      <c r="C178" s="40"/>
      <c r="D178" s="21"/>
    </row>
    <row r="179" spans="1:4" ht="15.75">
      <c r="A179" s="13">
        <f>A171+1</f>
        <v>4</v>
      </c>
      <c r="B179" s="14" t="s">
        <v>18</v>
      </c>
      <c r="C179" s="14" t="s">
        <v>75</v>
      </c>
      <c r="D179" s="16" t="s">
        <v>95</v>
      </c>
    </row>
    <row r="180" spans="1:4" ht="15.75">
      <c r="A180" s="13"/>
      <c r="B180" s="30" t="s">
        <v>262</v>
      </c>
      <c r="C180" s="40">
        <v>0</v>
      </c>
      <c r="D180" s="21">
        <v>-39.4</v>
      </c>
    </row>
    <row r="181" spans="1:4" ht="12.75">
      <c r="A181" s="13"/>
      <c r="B181" s="4" t="s">
        <v>207</v>
      </c>
      <c r="C181" s="40">
        <v>490</v>
      </c>
      <c r="D181" s="21">
        <v>-40.6</v>
      </c>
    </row>
    <row r="182" spans="1:4" ht="12.75">
      <c r="A182" s="13"/>
      <c r="B182" s="41" t="s">
        <v>208</v>
      </c>
      <c r="C182" s="40">
        <v>952</v>
      </c>
      <c r="D182" s="21">
        <v>-39.4</v>
      </c>
    </row>
    <row r="183" spans="1:4" ht="12.75">
      <c r="A183" s="13"/>
      <c r="B183" s="4" t="s">
        <v>5</v>
      </c>
      <c r="C183" s="40">
        <v>1195</v>
      </c>
      <c r="D183" s="21">
        <v>-30.7</v>
      </c>
    </row>
    <row r="184" spans="1:4" ht="12.75">
      <c r="A184" s="13"/>
      <c r="B184" s="4" t="s">
        <v>77</v>
      </c>
      <c r="C184" s="40">
        <v>1213</v>
      </c>
      <c r="D184" s="21">
        <v>-31.5</v>
      </c>
    </row>
    <row r="185" spans="1:4" ht="12.75">
      <c r="A185" s="13"/>
      <c r="C185" s="40">
        <v>1500</v>
      </c>
      <c r="D185" s="21">
        <v>-38</v>
      </c>
    </row>
    <row r="186" spans="1:4" ht="12.75">
      <c r="A186" s="13"/>
      <c r="C186" s="40"/>
      <c r="D186" s="21"/>
    </row>
    <row r="187" spans="1:4" ht="15.75">
      <c r="A187" s="26">
        <f>A179+1</f>
        <v>5</v>
      </c>
      <c r="B187" s="14" t="s">
        <v>21</v>
      </c>
      <c r="C187" s="37" t="s">
        <v>75</v>
      </c>
      <c r="D187" s="16" t="s">
        <v>95</v>
      </c>
    </row>
    <row r="188" spans="1:4" ht="15.75">
      <c r="A188" s="26"/>
      <c r="B188" s="30" t="s">
        <v>259</v>
      </c>
      <c r="C188" s="40">
        <v>0</v>
      </c>
      <c r="D188" s="21">
        <v>-25.1</v>
      </c>
    </row>
    <row r="189" spans="1:4" ht="12.75">
      <c r="A189" s="26"/>
      <c r="B189" s="4" t="s">
        <v>207</v>
      </c>
      <c r="C189" s="40">
        <v>490</v>
      </c>
      <c r="D189" s="21">
        <v>-22.5</v>
      </c>
    </row>
    <row r="190" spans="1:4" ht="12.75">
      <c r="A190" s="26"/>
      <c r="B190" s="41" t="s">
        <v>78</v>
      </c>
      <c r="C190" s="40">
        <v>630</v>
      </c>
      <c r="D190" s="21">
        <v>-21.2</v>
      </c>
    </row>
    <row r="191" spans="1:4" ht="12.75">
      <c r="A191" s="26"/>
      <c r="B191" s="4" t="s">
        <v>208</v>
      </c>
      <c r="C191" s="40">
        <v>952</v>
      </c>
      <c r="D191" s="21">
        <v>-3</v>
      </c>
    </row>
    <row r="192" spans="1:4" ht="12.75">
      <c r="A192" s="26"/>
      <c r="B192" s="4" t="s">
        <v>76</v>
      </c>
      <c r="C192" s="40">
        <v>1072</v>
      </c>
      <c r="D192" s="21">
        <v>7.1</v>
      </c>
    </row>
    <row r="193" spans="1:4" ht="12.75">
      <c r="A193" s="26"/>
      <c r="C193" s="40">
        <v>1200</v>
      </c>
      <c r="D193" s="21">
        <v>16.5</v>
      </c>
    </row>
    <row r="194" spans="1:4" ht="12.75">
      <c r="A194" s="26"/>
      <c r="C194" s="40"/>
      <c r="D194" s="21"/>
    </row>
    <row r="195" spans="1:4" ht="15.75">
      <c r="A195" s="13">
        <f>A187+1</f>
        <v>6</v>
      </c>
      <c r="B195" s="14" t="s">
        <v>28</v>
      </c>
      <c r="C195" s="37" t="s">
        <v>75</v>
      </c>
      <c r="D195" s="16" t="s">
        <v>95</v>
      </c>
    </row>
    <row r="196" spans="1:4" ht="15.75">
      <c r="A196" s="13"/>
      <c r="B196" s="30" t="s">
        <v>263</v>
      </c>
      <c r="C196" s="40">
        <v>0</v>
      </c>
      <c r="D196" s="21">
        <v>-56</v>
      </c>
    </row>
    <row r="197" spans="1:4" ht="12.75">
      <c r="A197" s="13"/>
      <c r="B197" s="4" t="s">
        <v>207</v>
      </c>
      <c r="C197" s="40">
        <v>490</v>
      </c>
      <c r="D197" s="21">
        <v>-59.8</v>
      </c>
    </row>
    <row r="198" spans="1:4" ht="12.75">
      <c r="A198" s="13"/>
      <c r="B198" s="4" t="s">
        <v>208</v>
      </c>
      <c r="C198" s="40">
        <v>952</v>
      </c>
      <c r="D198" s="21">
        <v>-61</v>
      </c>
    </row>
    <row r="199" spans="1:4" ht="12.75">
      <c r="A199" s="13"/>
      <c r="C199" s="40">
        <v>1200</v>
      </c>
      <c r="D199" s="21">
        <v>-54.4</v>
      </c>
    </row>
    <row r="200" spans="1:4" ht="12.75">
      <c r="A200" s="13"/>
      <c r="B200" s="41"/>
      <c r="C200" s="40"/>
      <c r="D200" s="77"/>
    </row>
    <row r="201" spans="1:4" ht="12.75">
      <c r="A201" s="13"/>
      <c r="C201" s="40"/>
      <c r="D201" s="77"/>
    </row>
    <row r="202" spans="1:4" ht="12.75">
      <c r="A202" s="13"/>
      <c r="C202" s="40"/>
      <c r="D202" s="21"/>
    </row>
    <row r="203" spans="1:4" ht="15.75">
      <c r="A203" s="26">
        <f>A195+1</f>
        <v>7</v>
      </c>
      <c r="B203" s="14" t="s">
        <v>36</v>
      </c>
      <c r="C203" s="37" t="s">
        <v>75</v>
      </c>
      <c r="D203" s="16" t="s">
        <v>95</v>
      </c>
    </row>
    <row r="204" spans="1:4" ht="15.75">
      <c r="A204" s="26"/>
      <c r="B204" s="30" t="s">
        <v>261</v>
      </c>
      <c r="C204" s="40">
        <v>0</v>
      </c>
      <c r="D204" s="21">
        <v>-36</v>
      </c>
    </row>
    <row r="205" spans="1:4" ht="12.75">
      <c r="A205" s="26"/>
      <c r="B205" s="41" t="s">
        <v>207</v>
      </c>
      <c r="C205" s="40">
        <v>490</v>
      </c>
      <c r="D205" s="21">
        <v>-34.9</v>
      </c>
    </row>
    <row r="206" spans="1:4" ht="12.75">
      <c r="A206" s="26"/>
      <c r="B206" s="4" t="s">
        <v>77</v>
      </c>
      <c r="C206" s="40">
        <v>601</v>
      </c>
      <c r="D206" s="21">
        <v>-34.1</v>
      </c>
    </row>
    <row r="207" spans="1:4" ht="12.75">
      <c r="A207" s="26"/>
      <c r="B207" s="4" t="s">
        <v>208</v>
      </c>
      <c r="C207" s="40">
        <v>952</v>
      </c>
      <c r="D207" s="21">
        <v>-30.1</v>
      </c>
    </row>
    <row r="208" spans="1:4" ht="12.75">
      <c r="A208" s="26"/>
      <c r="B208" s="4" t="s">
        <v>76</v>
      </c>
      <c r="C208" s="40">
        <v>1349</v>
      </c>
      <c r="D208" s="21">
        <v>-14</v>
      </c>
    </row>
    <row r="209" spans="1:4" ht="12.75">
      <c r="A209" s="26"/>
      <c r="B209" s="4" t="s">
        <v>5</v>
      </c>
      <c r="C209" s="40">
        <v>1531</v>
      </c>
      <c r="D209" s="21">
        <v>-8.8</v>
      </c>
    </row>
    <row r="210" spans="1:4" ht="12.75">
      <c r="A210" s="26"/>
      <c r="C210" s="40">
        <v>1700</v>
      </c>
      <c r="D210" s="21">
        <v>-14.1</v>
      </c>
    </row>
    <row r="211" spans="1:4" ht="15.75">
      <c r="A211" s="13">
        <f>A203+1</f>
        <v>8</v>
      </c>
      <c r="B211" s="14" t="s">
        <v>50</v>
      </c>
      <c r="C211" s="37" t="s">
        <v>75</v>
      </c>
      <c r="D211" s="16" t="s">
        <v>95</v>
      </c>
    </row>
    <row r="212" spans="1:4" ht="15.75">
      <c r="A212" s="13"/>
      <c r="B212" s="30" t="s">
        <v>260</v>
      </c>
      <c r="C212" s="40">
        <v>0</v>
      </c>
      <c r="D212" s="21">
        <v>-32.8</v>
      </c>
    </row>
    <row r="213" spans="1:4" ht="12.75">
      <c r="A213" s="13"/>
      <c r="B213" s="4" t="s">
        <v>207</v>
      </c>
      <c r="C213" s="40">
        <v>490</v>
      </c>
      <c r="D213" s="21">
        <v>-32.9</v>
      </c>
    </row>
    <row r="214" spans="1:4" ht="12.75">
      <c r="A214" s="13"/>
      <c r="B214" s="41" t="s">
        <v>77</v>
      </c>
      <c r="C214" s="40">
        <v>505</v>
      </c>
      <c r="D214" s="21">
        <v>-32.8</v>
      </c>
    </row>
    <row r="215" spans="1:4" ht="12.75">
      <c r="A215" s="13"/>
      <c r="B215" s="4" t="s">
        <v>208</v>
      </c>
      <c r="C215" s="40">
        <v>952</v>
      </c>
      <c r="D215" s="21">
        <v>-27.5</v>
      </c>
    </row>
    <row r="216" spans="1:4" ht="12.75">
      <c r="A216" s="13"/>
      <c r="B216" s="4" t="s">
        <v>76</v>
      </c>
      <c r="C216" s="40">
        <v>1133</v>
      </c>
      <c r="D216" s="21">
        <v>-20.1</v>
      </c>
    </row>
    <row r="217" spans="1:4" ht="12.75">
      <c r="A217" s="13"/>
      <c r="B217" s="4" t="s">
        <v>5</v>
      </c>
      <c r="C217" s="40">
        <v>1506</v>
      </c>
      <c r="D217" s="21">
        <v>-9.1</v>
      </c>
    </row>
    <row r="218" spans="1:4" ht="12.75">
      <c r="A218" s="13"/>
      <c r="C218" s="40">
        <v>1700</v>
      </c>
      <c r="D218" s="21">
        <v>-14</v>
      </c>
    </row>
    <row r="219" spans="1:4" ht="15.75">
      <c r="A219" s="26">
        <f>A211+1</f>
        <v>9</v>
      </c>
      <c r="B219" s="14" t="s">
        <v>60</v>
      </c>
      <c r="C219" s="37" t="s">
        <v>75</v>
      </c>
      <c r="D219" s="16" t="s">
        <v>95</v>
      </c>
    </row>
    <row r="220" spans="1:4" ht="15.75">
      <c r="A220" s="26"/>
      <c r="B220" s="30" t="s">
        <v>265</v>
      </c>
      <c r="C220" s="40">
        <v>0</v>
      </c>
      <c r="D220" s="21">
        <v>-84</v>
      </c>
    </row>
    <row r="221" spans="1:4" ht="12.75">
      <c r="A221" s="26"/>
      <c r="B221" s="4" t="s">
        <v>207</v>
      </c>
      <c r="C221" s="40">
        <v>490</v>
      </c>
      <c r="D221" s="21">
        <v>-82.1</v>
      </c>
    </row>
    <row r="222" spans="1:4" ht="12.75">
      <c r="A222" s="26"/>
      <c r="B222" s="41" t="s">
        <v>77</v>
      </c>
      <c r="C222" s="40">
        <v>693</v>
      </c>
      <c r="D222" s="21">
        <v>-80.2</v>
      </c>
    </row>
    <row r="223" spans="1:4" ht="12.75">
      <c r="A223" s="26"/>
      <c r="B223" s="4" t="s">
        <v>208</v>
      </c>
      <c r="C223" s="40">
        <v>952</v>
      </c>
      <c r="D223" s="21">
        <v>-76.5</v>
      </c>
    </row>
    <row r="224" spans="1:4" ht="12.75">
      <c r="A224" s="26"/>
      <c r="B224" s="4" t="s">
        <v>78</v>
      </c>
      <c r="C224" s="40">
        <v>1184</v>
      </c>
      <c r="D224" s="21">
        <v>-66.4</v>
      </c>
    </row>
    <row r="225" spans="1:4" ht="12.75">
      <c r="A225" s="26"/>
      <c r="B225" s="4" t="s">
        <v>76</v>
      </c>
      <c r="C225" s="40">
        <v>1803</v>
      </c>
      <c r="D225" s="21">
        <v>-10.3</v>
      </c>
    </row>
    <row r="226" spans="1:4" ht="12.75">
      <c r="A226" s="26"/>
      <c r="B226" s="18"/>
      <c r="C226" s="22">
        <v>1935</v>
      </c>
      <c r="D226" s="64">
        <v>-0.001</v>
      </c>
    </row>
    <row r="227" spans="1:4" ht="12.75">
      <c r="A227" s="13">
        <f>A219+1</f>
        <v>10</v>
      </c>
      <c r="C227" s="67"/>
      <c r="D227" s="67"/>
    </row>
    <row r="228" spans="1:4" ht="12.75">
      <c r="A228" s="13"/>
      <c r="B228" s="14"/>
      <c r="C228" s="14"/>
      <c r="D228" s="16"/>
    </row>
    <row r="229" spans="2:4" ht="12.75">
      <c r="B229" s="30"/>
      <c r="C229" s="40"/>
      <c r="D229" s="21"/>
    </row>
    <row r="230" spans="3:4" ht="12.75">
      <c r="C230" s="40"/>
      <c r="D230" s="21"/>
    </row>
    <row r="231" spans="2:4" ht="12.75">
      <c r="B231" s="41"/>
      <c r="C231" s="40"/>
      <c r="D231" s="21"/>
    </row>
    <row r="232" spans="3:4" ht="12.75">
      <c r="C232" s="40"/>
      <c r="D232" s="21"/>
    </row>
    <row r="233" spans="3:4" ht="12.75">
      <c r="C233" s="40"/>
      <c r="D233" s="21"/>
    </row>
    <row r="234" spans="2:4" ht="12.75">
      <c r="B234" s="14"/>
      <c r="C234" s="14"/>
      <c r="D234" s="16"/>
    </row>
    <row r="235" spans="2:4" ht="12.75">
      <c r="B235" s="30"/>
      <c r="C235" s="40"/>
      <c r="D235" s="21"/>
    </row>
    <row r="236" spans="3:4" ht="12.75">
      <c r="C236" s="40"/>
      <c r="D236" s="21"/>
    </row>
    <row r="237" spans="2:4" ht="12.75">
      <c r="B237" s="41"/>
      <c r="C237" s="40"/>
      <c r="D237" s="21"/>
    </row>
    <row r="238" spans="3:4" ht="12.75">
      <c r="C238" s="40"/>
      <c r="D238" s="21"/>
    </row>
    <row r="239" spans="3:4" ht="12.75">
      <c r="C239" s="40"/>
      <c r="D239" s="21"/>
    </row>
    <row r="240" spans="3:4" ht="12.75">
      <c r="C240" s="40"/>
      <c r="D240" s="21"/>
    </row>
    <row r="241" spans="3:4" ht="12.75">
      <c r="C241" s="67"/>
      <c r="D241" s="67"/>
    </row>
    <row r="242" spans="2:4" ht="12.75">
      <c r="B242" s="14"/>
      <c r="C242" s="14"/>
      <c r="D242" s="16"/>
    </row>
    <row r="243" spans="2:4" ht="12.75">
      <c r="B243" s="30"/>
      <c r="C243" s="40"/>
      <c r="D243" s="21"/>
    </row>
    <row r="244" spans="3:4" ht="12.75">
      <c r="C244" s="40"/>
      <c r="D244" s="21"/>
    </row>
    <row r="245" spans="2:4" ht="12.75">
      <c r="B245" s="41"/>
      <c r="C245" s="40"/>
      <c r="D245" s="21"/>
    </row>
    <row r="246" spans="3:4" ht="12.75">
      <c r="C246" s="40"/>
      <c r="D246" s="21"/>
    </row>
    <row r="247" spans="3:4" ht="12.75">
      <c r="C247" s="40"/>
      <c r="D247" s="21"/>
    </row>
    <row r="248" spans="2:4" ht="12.75">
      <c r="B248" s="14"/>
      <c r="C248" s="14"/>
      <c r="D248" s="16"/>
    </row>
    <row r="249" spans="2:4" ht="12.75">
      <c r="B249" s="30"/>
      <c r="C249" s="40"/>
      <c r="D249" s="21"/>
    </row>
    <row r="250" spans="3:4" ht="12.75">
      <c r="C250" s="40"/>
      <c r="D250" s="21"/>
    </row>
    <row r="251" spans="2:4" ht="12.75">
      <c r="B251" s="41"/>
      <c r="C251" s="40"/>
      <c r="D251" s="21"/>
    </row>
    <row r="252" spans="3:4" ht="12.75">
      <c r="C252" s="40"/>
      <c r="D252" s="21"/>
    </row>
    <row r="253" spans="3:4" ht="12.75">
      <c r="C253" s="40"/>
      <c r="D253" s="21"/>
    </row>
    <row r="254" spans="3:4" ht="12.75">
      <c r="C254" s="40"/>
      <c r="D254" s="21"/>
    </row>
    <row r="255" spans="2:4" ht="12.75">
      <c r="B255" s="14"/>
      <c r="C255" s="14"/>
      <c r="D255" s="16"/>
    </row>
    <row r="256" spans="2:4" ht="12.75">
      <c r="B256" s="30"/>
      <c r="C256" s="40"/>
      <c r="D256" s="21"/>
    </row>
    <row r="257" spans="3:4" ht="12.75">
      <c r="C257" s="40"/>
      <c r="D257" s="21"/>
    </row>
    <row r="258" spans="2:4" ht="12.75">
      <c r="B258" s="41"/>
      <c r="C258" s="40"/>
      <c r="D258" s="21"/>
    </row>
    <row r="259" spans="3:4" ht="12.75">
      <c r="C259" s="40"/>
      <c r="D259" s="21"/>
    </row>
    <row r="260" spans="3:4" ht="12.75">
      <c r="C260" s="40"/>
      <c r="D260" s="21"/>
    </row>
    <row r="261" spans="3:4" ht="12.75">
      <c r="C261" s="40"/>
      <c r="D261" s="21"/>
    </row>
    <row r="262" spans="3:4" ht="12.75">
      <c r="C262" s="67"/>
      <c r="D262" s="67"/>
    </row>
    <row r="263" spans="2:4" ht="12.75">
      <c r="B263" s="14"/>
      <c r="C263" s="14"/>
      <c r="D263" s="16"/>
    </row>
    <row r="264" spans="2:4" ht="12.75">
      <c r="B264" s="30"/>
      <c r="C264" s="40"/>
      <c r="D264" s="21"/>
    </row>
    <row r="265" spans="3:4" ht="12.75">
      <c r="C265" s="40"/>
      <c r="D265" s="21"/>
    </row>
    <row r="266" spans="2:4" ht="12.75">
      <c r="B266" s="41"/>
      <c r="C266" s="40"/>
      <c r="D266" s="21"/>
    </row>
    <row r="267" spans="3:4" ht="12.75">
      <c r="C267" s="40"/>
      <c r="D267" s="21"/>
    </row>
    <row r="268" spans="3:4" ht="12.75">
      <c r="C268" s="40"/>
      <c r="D268" s="21"/>
    </row>
    <row r="269" spans="2:4" ht="12.75">
      <c r="B269" s="14"/>
      <c r="C269" s="14"/>
      <c r="D269" s="16"/>
    </row>
    <row r="270" spans="2:4" ht="12.75">
      <c r="B270" s="30"/>
      <c r="C270" s="40"/>
      <c r="D270" s="21"/>
    </row>
    <row r="271" spans="3:4" ht="12.75">
      <c r="C271" s="40"/>
      <c r="D271" s="21"/>
    </row>
    <row r="272" spans="2:4" ht="12.75">
      <c r="B272" s="41"/>
      <c r="C272" s="40"/>
      <c r="D272" s="21"/>
    </row>
    <row r="273" spans="3:4" ht="12.75">
      <c r="C273" s="40"/>
      <c r="D273" s="21"/>
    </row>
    <row r="274" spans="3:4" ht="12.75">
      <c r="C274" s="40"/>
      <c r="D274" s="21"/>
    </row>
    <row r="275" spans="3:4" ht="12.75">
      <c r="C275" s="40"/>
      <c r="D275" s="21"/>
    </row>
    <row r="276" spans="3:4" ht="12.75">
      <c r="C276" s="67"/>
      <c r="D276" s="67"/>
    </row>
    <row r="277" spans="2:4" ht="12.75">
      <c r="B277" s="14"/>
      <c r="C277" s="14"/>
      <c r="D277" s="16"/>
    </row>
    <row r="278" spans="2:4" ht="12.75">
      <c r="B278" s="30"/>
      <c r="C278" s="40"/>
      <c r="D278" s="21"/>
    </row>
    <row r="279" spans="3:4" ht="12.75">
      <c r="C279" s="40"/>
      <c r="D279" s="21"/>
    </row>
    <row r="280" spans="2:4" ht="12.75">
      <c r="B280" s="41"/>
      <c r="C280" s="40"/>
      <c r="D280" s="21"/>
    </row>
    <row r="281" spans="3:4" ht="12.75">
      <c r="C281" s="40"/>
      <c r="D281" s="21"/>
    </row>
    <row r="282" spans="3:4" ht="12.75">
      <c r="C282" s="40"/>
      <c r="D282" s="21"/>
    </row>
    <row r="283" spans="2:4" ht="12.75">
      <c r="B283" s="14"/>
      <c r="C283" s="14"/>
      <c r="D283" s="16"/>
    </row>
    <row r="284" spans="2:4" ht="12.75">
      <c r="B284" s="30"/>
      <c r="C284" s="40"/>
      <c r="D284" s="21"/>
    </row>
    <row r="285" spans="3:4" ht="12.75">
      <c r="C285" s="40"/>
      <c r="D285" s="21"/>
    </row>
    <row r="286" spans="2:4" ht="12.75">
      <c r="B286" s="41"/>
      <c r="C286" s="40"/>
      <c r="D286" s="21"/>
    </row>
    <row r="287" spans="3:4" ht="12.75">
      <c r="C287" s="40"/>
      <c r="D287" s="21"/>
    </row>
    <row r="288" spans="3:4" ht="12.75">
      <c r="C288" s="40"/>
      <c r="D288" s="21"/>
    </row>
    <row r="289" spans="3:4" ht="12.75">
      <c r="C289" s="40"/>
      <c r="D289" s="21"/>
    </row>
    <row r="290" spans="2:4" ht="12.75">
      <c r="B290" s="14"/>
      <c r="C290" s="14"/>
      <c r="D290" s="16"/>
    </row>
    <row r="291" spans="2:4" ht="12.75">
      <c r="B291" s="30"/>
      <c r="C291" s="40"/>
      <c r="D291" s="21"/>
    </row>
    <row r="292" spans="3:4" ht="12.75">
      <c r="C292" s="40"/>
      <c r="D292" s="21"/>
    </row>
    <row r="293" spans="2:4" ht="12.75">
      <c r="B293" s="41"/>
      <c r="C293" s="40"/>
      <c r="D293" s="21"/>
    </row>
    <row r="294" spans="3:4" ht="12.75">
      <c r="C294" s="40"/>
      <c r="D294" s="21"/>
    </row>
    <row r="295" spans="3:4" ht="12.75">
      <c r="C295" s="40"/>
      <c r="D295" s="21"/>
    </row>
    <row r="296" spans="3:4" ht="12.75">
      <c r="C296" s="40"/>
      <c r="D296" s="21"/>
    </row>
    <row r="297" spans="3:4" ht="12.75">
      <c r="C297" s="67"/>
      <c r="D297" s="67"/>
    </row>
    <row r="298" spans="2:4" ht="12.75">
      <c r="B298" s="14"/>
      <c r="C298" s="14"/>
      <c r="D298" s="16"/>
    </row>
    <row r="299" spans="2:4" ht="12.75">
      <c r="B299" s="30"/>
      <c r="C299" s="40"/>
      <c r="D299" s="21"/>
    </row>
    <row r="300" spans="3:4" ht="12.75">
      <c r="C300" s="40"/>
      <c r="D300" s="21"/>
    </row>
    <row r="301" spans="2:4" ht="12.75">
      <c r="B301" s="41"/>
      <c r="C301" s="40"/>
      <c r="D301" s="21"/>
    </row>
    <row r="302" spans="3:4" ht="12.75">
      <c r="C302" s="40"/>
      <c r="D302" s="21"/>
    </row>
    <row r="303" spans="3:4" ht="12.75">
      <c r="C303" s="40"/>
      <c r="D303" s="21"/>
    </row>
    <row r="304" spans="2:4" ht="12.75">
      <c r="B304" s="14"/>
      <c r="C304" s="14"/>
      <c r="D304" s="16"/>
    </row>
    <row r="305" spans="2:4" ht="12.75">
      <c r="B305" s="30"/>
      <c r="C305" s="40"/>
      <c r="D305" s="21"/>
    </row>
    <row r="306" spans="3:4" ht="12.75">
      <c r="C306" s="40"/>
      <c r="D306" s="21"/>
    </row>
    <row r="307" spans="3:4" ht="12.75">
      <c r="C307" s="40"/>
      <c r="D307" s="21"/>
    </row>
  </sheetData>
  <sheetProtection/>
  <printOptions/>
  <pageMargins left="0.75" right="0.75" top="1" bottom="1"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52"/>
  <dimension ref="A1:AH914"/>
  <sheetViews>
    <sheetView showGridLines="0" zoomScalePageLayoutView="0" workbookViewId="0" topLeftCell="B242">
      <selection activeCell="D908" sqref="D908:D914"/>
    </sheetView>
  </sheetViews>
  <sheetFormatPr defaultColWidth="9.140625" defaultRowHeight="12.75"/>
  <cols>
    <col min="1" max="1" width="5.7109375" style="0" customWidth="1"/>
    <col min="2" max="2" width="29.7109375" style="4" bestFit="1" customWidth="1"/>
    <col min="3" max="3" width="7.00390625" style="0" bestFit="1" customWidth="1"/>
    <col min="4" max="4" width="13.28125" style="0" bestFit="1" customWidth="1"/>
    <col min="5" max="5" width="2.7109375" style="7" customWidth="1"/>
    <col min="6" max="6" width="20.8515625" style="4" bestFit="1" customWidth="1"/>
    <col min="7" max="7" width="7.00390625" style="0" bestFit="1" customWidth="1"/>
    <col min="8" max="8" width="12.8515625" style="4" bestFit="1" customWidth="1"/>
    <col min="9" max="9" width="3.00390625" style="7" customWidth="1"/>
    <col min="10" max="10" width="30.57421875" style="4" bestFit="1" customWidth="1"/>
    <col min="11" max="11" width="12.57421875" style="0" bestFit="1" customWidth="1"/>
    <col min="12" max="12" width="12.8515625" style="0" bestFit="1" customWidth="1"/>
    <col min="13" max="13" width="2.28125" style="7" customWidth="1"/>
    <col min="14" max="14" width="24.57421875" style="0" bestFit="1" customWidth="1"/>
    <col min="15" max="15" width="12.28125" style="0" bestFit="1" customWidth="1"/>
    <col min="16" max="16" width="12.7109375" style="0" bestFit="1" customWidth="1"/>
    <col min="17" max="17" width="3.00390625" style="7" customWidth="1"/>
    <col min="18" max="18" width="20.57421875" style="0" bestFit="1" customWidth="1"/>
    <col min="19" max="19" width="5.8515625" style="0" bestFit="1" customWidth="1"/>
    <col min="20" max="20" width="12.57421875" style="0" bestFit="1" customWidth="1"/>
    <col min="21" max="21" width="2.421875" style="7" customWidth="1"/>
    <col min="22" max="22" width="20.57421875" style="0" bestFit="1" customWidth="1"/>
    <col min="23" max="23" width="5.00390625" style="0" bestFit="1" customWidth="1"/>
    <col min="24" max="24" width="12.421875" style="0" bestFit="1" customWidth="1"/>
    <col min="25" max="25" width="2.00390625" style="7" customWidth="1"/>
    <col min="26" max="26" width="21.8515625" style="0" bestFit="1" customWidth="1"/>
    <col min="27" max="27" width="5.00390625" style="0" bestFit="1" customWidth="1"/>
    <col min="28" max="28" width="12.421875" style="0" bestFit="1" customWidth="1"/>
    <col min="30" max="30" width="25.7109375" style="0" bestFit="1" customWidth="1"/>
  </cols>
  <sheetData>
    <row r="1" spans="1:8" ht="20.25" customHeight="1">
      <c r="A1" s="3" t="s">
        <v>67</v>
      </c>
      <c r="C1" s="4"/>
      <c r="D1" s="5"/>
      <c r="E1" s="6"/>
      <c r="G1" s="4"/>
      <c r="H1" s="5"/>
    </row>
    <row r="2" spans="1:34" s="12" customFormat="1" ht="13.5" customHeight="1">
      <c r="A2" s="8"/>
      <c r="B2" s="9" t="s">
        <v>68</v>
      </c>
      <c r="C2" s="10"/>
      <c r="D2" s="11"/>
      <c r="E2" s="220"/>
      <c r="F2" s="9" t="s">
        <v>69</v>
      </c>
      <c r="G2" s="11"/>
      <c r="H2" s="11"/>
      <c r="I2" s="10"/>
      <c r="J2" s="9" t="s">
        <v>70</v>
      </c>
      <c r="K2" s="10"/>
      <c r="L2" s="11"/>
      <c r="M2" s="10"/>
      <c r="N2" s="9" t="s">
        <v>71</v>
      </c>
      <c r="O2" s="10"/>
      <c r="P2" s="11"/>
      <c r="Q2" s="10"/>
      <c r="R2" s="9" t="s">
        <v>72</v>
      </c>
      <c r="S2" s="10"/>
      <c r="T2" s="11"/>
      <c r="U2" s="10"/>
      <c r="V2" s="9" t="s">
        <v>73</v>
      </c>
      <c r="W2" s="10"/>
      <c r="X2" s="11"/>
      <c r="Y2" s="10"/>
      <c r="Z2" s="9" t="s">
        <v>74</v>
      </c>
      <c r="AD2" s="9"/>
      <c r="AE2" s="10"/>
      <c r="AF2" s="11"/>
      <c r="AH2" s="9"/>
    </row>
    <row r="3" spans="1:34" ht="15.75">
      <c r="A3" s="13">
        <v>1</v>
      </c>
      <c r="B3" s="14" t="s">
        <v>8</v>
      </c>
      <c r="C3" s="15" t="s">
        <v>75</v>
      </c>
      <c r="D3" s="16" t="s">
        <v>95</v>
      </c>
      <c r="F3" s="14" t="s">
        <v>28</v>
      </c>
      <c r="G3" s="15" t="s">
        <v>75</v>
      </c>
      <c r="H3" s="16" t="s">
        <v>95</v>
      </c>
      <c r="J3" s="14" t="s">
        <v>43</v>
      </c>
      <c r="K3" s="15" t="s">
        <v>75</v>
      </c>
      <c r="L3" s="16" t="s">
        <v>95</v>
      </c>
      <c r="N3" s="14" t="s">
        <v>58</v>
      </c>
      <c r="O3" s="15" t="s">
        <v>75</v>
      </c>
      <c r="P3" s="16" t="s">
        <v>95</v>
      </c>
      <c r="R3" s="14" t="s">
        <v>23</v>
      </c>
      <c r="S3" s="15" t="s">
        <v>75</v>
      </c>
      <c r="T3" s="16" t="s">
        <v>95</v>
      </c>
      <c r="V3" s="14" t="s">
        <v>14</v>
      </c>
      <c r="W3" s="15" t="s">
        <v>75</v>
      </c>
      <c r="X3" s="16" t="s">
        <v>95</v>
      </c>
      <c r="Z3" s="14" t="s">
        <v>22</v>
      </c>
      <c r="AA3" s="15" t="s">
        <v>75</v>
      </c>
      <c r="AB3" s="16" t="s">
        <v>95</v>
      </c>
      <c r="AD3" s="14"/>
      <c r="AE3" s="14"/>
      <c r="AF3" s="17"/>
      <c r="AH3" s="14"/>
    </row>
    <row r="4" spans="1:34" ht="15.75">
      <c r="A4" s="13"/>
      <c r="B4" s="18" t="s">
        <v>96</v>
      </c>
      <c r="C4" s="19">
        <v>0</v>
      </c>
      <c r="D4" s="20">
        <v>0.7999999999999545</v>
      </c>
      <c r="F4" s="18" t="s">
        <v>97</v>
      </c>
      <c r="G4" s="19">
        <v>0</v>
      </c>
      <c r="H4" s="21">
        <v>-36.5</v>
      </c>
      <c r="J4" s="18" t="s">
        <v>98</v>
      </c>
      <c r="K4" s="19">
        <v>0</v>
      </c>
      <c r="L4" s="21">
        <v>-42</v>
      </c>
      <c r="N4" s="18" t="s">
        <v>99</v>
      </c>
      <c r="O4" s="19">
        <v>1610</v>
      </c>
      <c r="P4" s="21">
        <v>-33.29628862695127</v>
      </c>
      <c r="R4" s="18" t="s">
        <v>100</v>
      </c>
      <c r="S4" s="19">
        <v>0</v>
      </c>
      <c r="T4" s="21">
        <v>-43</v>
      </c>
      <c r="V4" s="18" t="s">
        <v>101</v>
      </c>
      <c r="W4" s="19">
        <v>0</v>
      </c>
      <c r="X4" s="21">
        <v>-26.5</v>
      </c>
      <c r="Z4" s="18" t="s">
        <v>102</v>
      </c>
      <c r="AA4" s="19">
        <v>0</v>
      </c>
      <c r="AB4" s="21">
        <v>-148</v>
      </c>
      <c r="AD4" s="18"/>
      <c r="AE4" s="22"/>
      <c r="AF4" s="23"/>
      <c r="AH4" s="18"/>
    </row>
    <row r="5" spans="1:34" ht="12.75">
      <c r="A5" s="13"/>
      <c r="B5" s="4" t="s">
        <v>76</v>
      </c>
      <c r="C5" s="19">
        <v>1098</v>
      </c>
      <c r="D5" s="20">
        <v>-8.282285714285706</v>
      </c>
      <c r="G5" s="19">
        <v>1120</v>
      </c>
      <c r="H5" s="21">
        <v>43.28378378378375</v>
      </c>
      <c r="K5" s="19">
        <v>1050</v>
      </c>
      <c r="L5" s="21">
        <v>-0.001</v>
      </c>
      <c r="N5" s="4" t="s">
        <v>76</v>
      </c>
      <c r="O5" s="19">
        <v>1818</v>
      </c>
      <c r="P5" s="21">
        <v>-32.275550636596336</v>
      </c>
      <c r="R5" s="4"/>
      <c r="S5" s="19">
        <v>1090</v>
      </c>
      <c r="T5" s="21">
        <v>-0.0001</v>
      </c>
      <c r="V5" s="4" t="s">
        <v>76</v>
      </c>
      <c r="W5" s="19">
        <v>1660</v>
      </c>
      <c r="X5" s="21">
        <v>40.95863970588232</v>
      </c>
      <c r="Z5" s="4" t="s">
        <v>77</v>
      </c>
      <c r="AA5" s="19">
        <v>429</v>
      </c>
      <c r="AB5" s="21">
        <v>-127</v>
      </c>
      <c r="AD5" s="24"/>
      <c r="AE5" s="22"/>
      <c r="AF5" s="23"/>
      <c r="AH5" s="24"/>
    </row>
    <row r="6" spans="1:34" ht="12.75">
      <c r="A6" s="13"/>
      <c r="C6" s="19">
        <v>1400</v>
      </c>
      <c r="D6" s="20">
        <v>-14.247214854111405</v>
      </c>
      <c r="G6" s="19"/>
      <c r="H6" s="21"/>
      <c r="J6"/>
      <c r="K6" s="19"/>
      <c r="L6" s="25"/>
      <c r="O6" s="19"/>
      <c r="P6" s="25"/>
      <c r="S6" s="19"/>
      <c r="T6" s="25"/>
      <c r="W6" s="19"/>
      <c r="X6" s="25"/>
      <c r="Z6" s="4" t="s">
        <v>76</v>
      </c>
      <c r="AA6" s="19">
        <v>2183</v>
      </c>
      <c r="AB6" s="21">
        <v>-41.3</v>
      </c>
      <c r="AD6" s="24"/>
      <c r="AE6" s="22"/>
      <c r="AF6" s="23"/>
      <c r="AH6" s="24"/>
    </row>
    <row r="7" spans="1:32" ht="12.75">
      <c r="A7" s="13"/>
      <c r="C7" s="19"/>
      <c r="D7" s="20"/>
      <c r="G7" s="19"/>
      <c r="H7" s="21"/>
      <c r="J7"/>
      <c r="K7" s="19"/>
      <c r="L7" s="25"/>
      <c r="O7" s="19"/>
      <c r="P7" s="25"/>
      <c r="S7" s="19"/>
      <c r="T7" s="25"/>
      <c r="W7" s="19"/>
      <c r="X7" s="25"/>
      <c r="Z7" s="4" t="s">
        <v>78</v>
      </c>
      <c r="AA7" s="19">
        <v>2364</v>
      </c>
      <c r="AB7" s="21">
        <v>-33</v>
      </c>
      <c r="AD7" s="24"/>
      <c r="AE7" s="22"/>
      <c r="AF7" s="23"/>
    </row>
    <row r="8" spans="1:32" ht="12.75">
      <c r="A8" s="13"/>
      <c r="C8" s="19"/>
      <c r="D8" s="20"/>
      <c r="G8" s="19"/>
      <c r="H8" s="21"/>
      <c r="J8"/>
      <c r="K8" s="19"/>
      <c r="L8" s="25"/>
      <c r="O8" s="19"/>
      <c r="P8" s="25"/>
      <c r="S8" s="19"/>
      <c r="T8" s="25"/>
      <c r="W8" s="19"/>
      <c r="X8" s="25"/>
      <c r="AE8" s="19"/>
      <c r="AF8" s="25"/>
    </row>
    <row r="9" spans="1:32" ht="12.75">
      <c r="A9" s="13"/>
      <c r="C9" s="19"/>
      <c r="D9" s="20"/>
      <c r="G9" s="19"/>
      <c r="H9" s="21"/>
      <c r="J9"/>
      <c r="K9" s="19"/>
      <c r="L9" s="25"/>
      <c r="O9" s="19"/>
      <c r="P9" s="25"/>
      <c r="S9" s="19"/>
      <c r="T9" s="25"/>
      <c r="W9" s="19"/>
      <c r="X9" s="25"/>
      <c r="AE9" s="19"/>
      <c r="AF9" s="25"/>
    </row>
    <row r="10" spans="1:32" ht="12.75">
      <c r="A10" s="13"/>
      <c r="C10" s="19"/>
      <c r="D10" s="20"/>
      <c r="G10" s="19"/>
      <c r="H10" s="21"/>
      <c r="J10"/>
      <c r="K10" s="19"/>
      <c r="L10" s="25"/>
      <c r="O10" s="19"/>
      <c r="P10" s="25"/>
      <c r="S10" s="19"/>
      <c r="T10" s="25"/>
      <c r="W10" s="19"/>
      <c r="X10" s="25"/>
      <c r="AE10" s="19"/>
      <c r="AF10" s="25"/>
    </row>
    <row r="11" spans="1:34" ht="15.75">
      <c r="A11" s="26">
        <f>A3+1</f>
        <v>2</v>
      </c>
      <c r="B11" s="14" t="s">
        <v>79</v>
      </c>
      <c r="C11" s="15" t="s">
        <v>75</v>
      </c>
      <c r="D11" s="16" t="s">
        <v>95</v>
      </c>
      <c r="F11" s="14" t="s">
        <v>15</v>
      </c>
      <c r="G11" s="15" t="s">
        <v>75</v>
      </c>
      <c r="H11" s="16" t="s">
        <v>95</v>
      </c>
      <c r="J11" s="14" t="s">
        <v>80</v>
      </c>
      <c r="K11" s="15" t="s">
        <v>75</v>
      </c>
      <c r="L11" s="16" t="s">
        <v>95</v>
      </c>
      <c r="N11" s="14" t="s">
        <v>9</v>
      </c>
      <c r="O11" s="15" t="s">
        <v>75</v>
      </c>
      <c r="P11" s="16" t="s">
        <v>95</v>
      </c>
      <c r="R11" s="14" t="s">
        <v>34</v>
      </c>
      <c r="S11" s="15" t="s">
        <v>75</v>
      </c>
      <c r="T11" s="16" t="s">
        <v>95</v>
      </c>
      <c r="V11" s="14" t="s">
        <v>14</v>
      </c>
      <c r="W11" s="15" t="s">
        <v>75</v>
      </c>
      <c r="X11" s="16" t="s">
        <v>95</v>
      </c>
      <c r="Z11" s="14" t="s">
        <v>24</v>
      </c>
      <c r="AA11" s="15" t="s">
        <v>75</v>
      </c>
      <c r="AB11" s="16" t="s">
        <v>95</v>
      </c>
      <c r="AD11" s="14"/>
      <c r="AE11" s="14"/>
      <c r="AF11" s="17"/>
      <c r="AH11" s="14"/>
    </row>
    <row r="12" spans="1:34" ht="15.75">
      <c r="A12" s="26"/>
      <c r="B12" s="18" t="s">
        <v>103</v>
      </c>
      <c r="C12" s="19">
        <v>0</v>
      </c>
      <c r="D12" s="21">
        <v>-14</v>
      </c>
      <c r="F12" s="18" t="s">
        <v>104</v>
      </c>
      <c r="G12" s="19">
        <v>0</v>
      </c>
      <c r="H12" s="21">
        <v>-69</v>
      </c>
      <c r="J12" s="18" t="s">
        <v>105</v>
      </c>
      <c r="K12" s="19">
        <v>0</v>
      </c>
      <c r="L12" s="21">
        <v>-47.30253333333303</v>
      </c>
      <c r="N12" s="18" t="s">
        <v>106</v>
      </c>
      <c r="O12" s="19">
        <v>0</v>
      </c>
      <c r="P12" s="21">
        <v>-53.4</v>
      </c>
      <c r="R12" s="18" t="s">
        <v>107</v>
      </c>
      <c r="S12" s="19">
        <v>0</v>
      </c>
      <c r="T12" s="21">
        <v>-62</v>
      </c>
      <c r="V12" s="18" t="s">
        <v>108</v>
      </c>
      <c r="W12" s="19">
        <v>0</v>
      </c>
      <c r="X12" s="21">
        <v>-178.5</v>
      </c>
      <c r="Z12" s="18" t="s">
        <v>109</v>
      </c>
      <c r="AA12" s="19">
        <v>0</v>
      </c>
      <c r="AB12" s="21">
        <v>-172</v>
      </c>
      <c r="AD12" s="18"/>
      <c r="AE12" s="22"/>
      <c r="AF12" s="23"/>
      <c r="AH12" s="27"/>
    </row>
    <row r="13" spans="1:34" ht="12.75">
      <c r="A13" s="26"/>
      <c r="C13" s="19">
        <v>480</v>
      </c>
      <c r="D13" s="21">
        <v>-0.001</v>
      </c>
      <c r="F13" s="4" t="s">
        <v>77</v>
      </c>
      <c r="G13" s="19">
        <v>1509</v>
      </c>
      <c r="H13" s="21">
        <v>3.841269841269842</v>
      </c>
      <c r="K13" s="19">
        <v>1638</v>
      </c>
      <c r="L13" s="21">
        <v>39.46151367521338</v>
      </c>
      <c r="N13" s="4"/>
      <c r="O13" s="19">
        <v>3400</v>
      </c>
      <c r="P13" s="21">
        <v>-195.9</v>
      </c>
      <c r="R13" s="4"/>
      <c r="S13" s="19">
        <v>923</v>
      </c>
      <c r="T13" s="21">
        <v>-23</v>
      </c>
      <c r="V13" s="4" t="s">
        <v>77</v>
      </c>
      <c r="W13" s="19">
        <v>2176</v>
      </c>
      <c r="X13" s="21">
        <v>-90</v>
      </c>
      <c r="Z13" s="4" t="s">
        <v>77</v>
      </c>
      <c r="AA13" s="19">
        <v>336</v>
      </c>
      <c r="AB13" s="21">
        <v>-151</v>
      </c>
      <c r="AD13" s="24"/>
      <c r="AE13" s="22"/>
      <c r="AF13" s="23"/>
      <c r="AH13" s="24"/>
    </row>
    <row r="14" spans="1:34" ht="12.75">
      <c r="A14" s="26"/>
      <c r="C14" s="19"/>
      <c r="D14" s="21"/>
      <c r="F14" s="4" t="s">
        <v>76</v>
      </c>
      <c r="G14" s="19">
        <v>1609</v>
      </c>
      <c r="H14" s="21">
        <v>7.133198789101918</v>
      </c>
      <c r="K14" s="19"/>
      <c r="L14" s="25"/>
      <c r="O14" s="19"/>
      <c r="P14" s="25"/>
      <c r="R14" s="4"/>
      <c r="S14" s="19"/>
      <c r="T14" s="21"/>
      <c r="V14" s="4" t="s">
        <v>78</v>
      </c>
      <c r="W14" s="19">
        <v>2495</v>
      </c>
      <c r="X14" s="21">
        <v>-77.5</v>
      </c>
      <c r="Z14" s="4" t="s">
        <v>76</v>
      </c>
      <c r="AA14" s="19">
        <v>980</v>
      </c>
      <c r="AB14" s="21">
        <v>-107</v>
      </c>
      <c r="AD14" s="24"/>
      <c r="AE14" s="22"/>
      <c r="AF14" s="23"/>
      <c r="AH14" s="24"/>
    </row>
    <row r="15" spans="1:32" ht="12.75">
      <c r="A15" s="26"/>
      <c r="C15" s="19"/>
      <c r="D15" s="21"/>
      <c r="G15" s="19"/>
      <c r="H15" s="25"/>
      <c r="K15" s="19"/>
      <c r="L15" s="25"/>
      <c r="O15" s="19"/>
      <c r="P15" s="25"/>
      <c r="S15" s="19"/>
      <c r="T15" s="25"/>
      <c r="V15" s="4" t="s">
        <v>76</v>
      </c>
      <c r="W15" s="19">
        <v>2603</v>
      </c>
      <c r="X15" s="21">
        <v>-75.5</v>
      </c>
      <c r="Z15" s="4" t="s">
        <v>78</v>
      </c>
      <c r="AA15" s="19">
        <v>1031</v>
      </c>
      <c r="AB15" s="21">
        <v>-104</v>
      </c>
      <c r="AD15" s="24"/>
      <c r="AE15" s="22"/>
      <c r="AF15" s="23"/>
    </row>
    <row r="16" spans="1:32" ht="12.75">
      <c r="A16" s="26"/>
      <c r="C16" s="19"/>
      <c r="D16" s="21"/>
      <c r="G16" s="19"/>
      <c r="H16" s="25"/>
      <c r="K16" s="19"/>
      <c r="L16" s="25"/>
      <c r="O16" s="19"/>
      <c r="P16" s="25"/>
      <c r="S16" s="19"/>
      <c r="T16" s="25"/>
      <c r="W16" s="19"/>
      <c r="X16" s="25"/>
      <c r="Z16" s="4" t="s">
        <v>5</v>
      </c>
      <c r="AA16" s="19">
        <v>1325</v>
      </c>
      <c r="AB16" s="21">
        <v>-71</v>
      </c>
      <c r="AD16" s="24"/>
      <c r="AE16" s="22"/>
      <c r="AF16" s="23"/>
    </row>
    <row r="17" spans="1:32" ht="12.75">
      <c r="A17" s="26"/>
      <c r="C17" s="19"/>
      <c r="D17" s="21"/>
      <c r="G17" s="19"/>
      <c r="H17" s="25"/>
      <c r="J17"/>
      <c r="K17" s="19"/>
      <c r="L17" s="25"/>
      <c r="O17" s="19"/>
      <c r="P17" s="25"/>
      <c r="S17" s="19"/>
      <c r="T17" s="25"/>
      <c r="W17" s="19"/>
      <c r="X17" s="25"/>
      <c r="Z17" s="4"/>
      <c r="AA17" s="19">
        <v>2160</v>
      </c>
      <c r="AB17" s="21">
        <v>-0.001</v>
      </c>
      <c r="AD17" s="24"/>
      <c r="AE17" s="22"/>
      <c r="AF17" s="23"/>
    </row>
    <row r="18" spans="1:32" ht="12.75">
      <c r="A18" s="26"/>
      <c r="C18" s="19"/>
      <c r="D18" s="21"/>
      <c r="G18" s="19"/>
      <c r="H18" s="25"/>
      <c r="J18"/>
      <c r="K18" s="19"/>
      <c r="L18" s="25"/>
      <c r="O18" s="19"/>
      <c r="P18" s="25"/>
      <c r="S18" s="19"/>
      <c r="T18" s="25"/>
      <c r="W18" s="19"/>
      <c r="X18" s="25"/>
      <c r="AD18" s="18"/>
      <c r="AE18" s="28"/>
      <c r="AF18" s="29"/>
    </row>
    <row r="19" spans="1:34" ht="15.75">
      <c r="A19" s="13">
        <f>A11+1</f>
        <v>3</v>
      </c>
      <c r="B19" s="14" t="s">
        <v>39</v>
      </c>
      <c r="C19" s="15" t="s">
        <v>75</v>
      </c>
      <c r="D19" s="16" t="s">
        <v>95</v>
      </c>
      <c r="F19" s="14" t="s">
        <v>15</v>
      </c>
      <c r="G19" s="15" t="s">
        <v>75</v>
      </c>
      <c r="H19" s="16" t="s">
        <v>95</v>
      </c>
      <c r="J19" s="14" t="s">
        <v>3</v>
      </c>
      <c r="K19" s="15" t="s">
        <v>75</v>
      </c>
      <c r="L19" s="16" t="s">
        <v>95</v>
      </c>
      <c r="N19" s="14" t="s">
        <v>58</v>
      </c>
      <c r="O19" s="15" t="s">
        <v>75</v>
      </c>
      <c r="P19" s="16" t="s">
        <v>95</v>
      </c>
      <c r="R19" s="14" t="s">
        <v>53</v>
      </c>
      <c r="S19" s="15" t="s">
        <v>75</v>
      </c>
      <c r="T19" s="16" t="s">
        <v>95</v>
      </c>
      <c r="V19" s="14" t="s">
        <v>31</v>
      </c>
      <c r="W19" s="15" t="s">
        <v>75</v>
      </c>
      <c r="X19" s="16" t="s">
        <v>95</v>
      </c>
      <c r="Z19" s="14" t="s">
        <v>5</v>
      </c>
      <c r="AA19" s="15" t="s">
        <v>75</v>
      </c>
      <c r="AB19" s="16" t="s">
        <v>95</v>
      </c>
      <c r="AF19" s="17"/>
      <c r="AH19" s="14"/>
    </row>
    <row r="20" spans="1:34" ht="15.75">
      <c r="A20" s="13"/>
      <c r="B20" s="18" t="s">
        <v>110</v>
      </c>
      <c r="C20" s="19">
        <v>0</v>
      </c>
      <c r="D20" s="21">
        <v>-32</v>
      </c>
      <c r="F20" s="18" t="s">
        <v>111</v>
      </c>
      <c r="G20" s="19">
        <v>0</v>
      </c>
      <c r="H20" s="21">
        <v>-80</v>
      </c>
      <c r="J20" s="18" t="s">
        <v>112</v>
      </c>
      <c r="K20" s="19">
        <v>0</v>
      </c>
      <c r="L20" s="21">
        <v>-104</v>
      </c>
      <c r="N20" s="18" t="s">
        <v>113</v>
      </c>
      <c r="O20" s="19">
        <v>0</v>
      </c>
      <c r="P20" s="21">
        <v>-75.5</v>
      </c>
      <c r="R20" s="30" t="s">
        <v>114</v>
      </c>
      <c r="S20" s="19">
        <v>0</v>
      </c>
      <c r="T20" s="21">
        <v>-77</v>
      </c>
      <c r="V20" s="18" t="s">
        <v>115</v>
      </c>
      <c r="W20" s="19">
        <v>0</v>
      </c>
      <c r="X20" s="21">
        <v>-197</v>
      </c>
      <c r="Z20" s="18" t="s">
        <v>116</v>
      </c>
      <c r="AA20" s="19">
        <v>0</v>
      </c>
      <c r="AB20" s="21">
        <v>-200.5</v>
      </c>
      <c r="AF20" s="23"/>
      <c r="AH20" s="18"/>
    </row>
    <row r="21" spans="1:34" ht="12.75">
      <c r="A21" s="13"/>
      <c r="C21" s="19">
        <v>734</v>
      </c>
      <c r="D21" s="21">
        <v>-0.001</v>
      </c>
      <c r="F21" s="4" t="s">
        <v>77</v>
      </c>
      <c r="G21" s="19">
        <v>1357</v>
      </c>
      <c r="H21" s="21">
        <v>-33</v>
      </c>
      <c r="J21" s="4" t="s">
        <v>76</v>
      </c>
      <c r="K21" s="19">
        <v>585</v>
      </c>
      <c r="L21" s="21">
        <v>-79</v>
      </c>
      <c r="N21" s="4" t="s">
        <v>76</v>
      </c>
      <c r="O21" s="19">
        <v>943</v>
      </c>
      <c r="P21" s="21">
        <v>-19.08690869086911</v>
      </c>
      <c r="R21" s="4" t="s">
        <v>77</v>
      </c>
      <c r="S21" s="19">
        <v>723</v>
      </c>
      <c r="T21" s="21">
        <v>-46</v>
      </c>
      <c r="V21" s="4" t="s">
        <v>77</v>
      </c>
      <c r="W21" s="19">
        <v>371</v>
      </c>
      <c r="X21" s="21">
        <v>-176</v>
      </c>
      <c r="Z21" s="4" t="s">
        <v>76</v>
      </c>
      <c r="AA21" s="19">
        <v>723</v>
      </c>
      <c r="AB21" s="21">
        <v>-171.5</v>
      </c>
      <c r="AF21" s="23"/>
      <c r="AH21" s="24"/>
    </row>
    <row r="22" spans="1:34" ht="12.75">
      <c r="A22" s="13"/>
      <c r="C22" s="19"/>
      <c r="D22" s="21"/>
      <c r="F22" s="4" t="s">
        <v>76</v>
      </c>
      <c r="G22" s="19">
        <v>1509</v>
      </c>
      <c r="H22" s="21">
        <v>-28</v>
      </c>
      <c r="J22" s="4" t="s">
        <v>5</v>
      </c>
      <c r="K22" s="19">
        <v>730</v>
      </c>
      <c r="L22" s="21">
        <v>-77</v>
      </c>
      <c r="N22" s="4" t="s">
        <v>77</v>
      </c>
      <c r="O22" s="19">
        <v>1609.9082934765765</v>
      </c>
      <c r="P22" s="21">
        <v>-33.296738667011</v>
      </c>
      <c r="R22" s="4" t="s">
        <v>76</v>
      </c>
      <c r="S22" s="19">
        <v>1006</v>
      </c>
      <c r="T22" s="21">
        <v>-33</v>
      </c>
      <c r="V22" s="4" t="s">
        <v>78</v>
      </c>
      <c r="W22" s="19">
        <v>1156</v>
      </c>
      <c r="X22" s="21">
        <v>-122</v>
      </c>
      <c r="Z22" s="4" t="s">
        <v>77</v>
      </c>
      <c r="AA22" s="19">
        <v>2313</v>
      </c>
      <c r="AB22" s="21">
        <v>-112</v>
      </c>
      <c r="AF22" s="23"/>
      <c r="AH22" s="24"/>
    </row>
    <row r="23" spans="1:32" ht="12.75">
      <c r="A23" s="13"/>
      <c r="C23" s="19"/>
      <c r="D23" s="25"/>
      <c r="G23" s="19">
        <v>2500</v>
      </c>
      <c r="H23" s="21">
        <v>-9.5</v>
      </c>
      <c r="J23" s="4" t="s">
        <v>78</v>
      </c>
      <c r="K23" s="19">
        <v>886</v>
      </c>
      <c r="L23" s="21">
        <v>-71</v>
      </c>
      <c r="O23" s="19"/>
      <c r="P23" s="25"/>
      <c r="R23" s="4" t="s">
        <v>78</v>
      </c>
      <c r="S23" s="19">
        <v>1267</v>
      </c>
      <c r="T23" s="21">
        <v>-2</v>
      </c>
      <c r="V23" s="4" t="s">
        <v>76</v>
      </c>
      <c r="W23" s="19">
        <v>1193</v>
      </c>
      <c r="X23" s="21">
        <v>-119</v>
      </c>
      <c r="Z23" s="4"/>
      <c r="AA23" s="19"/>
      <c r="AB23" s="21"/>
      <c r="AF23" s="23"/>
    </row>
    <row r="24" spans="1:32" ht="12.75">
      <c r="A24" s="13"/>
      <c r="C24" s="19"/>
      <c r="D24" s="25"/>
      <c r="G24" s="19"/>
      <c r="H24" s="25"/>
      <c r="K24" s="19">
        <v>2500</v>
      </c>
      <c r="L24" s="21">
        <v>-16</v>
      </c>
      <c r="O24" s="19"/>
      <c r="P24" s="25"/>
      <c r="R24" s="4"/>
      <c r="S24" s="19">
        <v>1700</v>
      </c>
      <c r="T24" s="21">
        <v>-0.001</v>
      </c>
      <c r="V24" s="4" t="s">
        <v>5</v>
      </c>
      <c r="W24" s="19">
        <v>1600</v>
      </c>
      <c r="X24" s="21">
        <v>-62</v>
      </c>
      <c r="AD24" s="24"/>
      <c r="AE24" s="22"/>
      <c r="AF24" s="23"/>
    </row>
    <row r="25" spans="1:32" ht="12.75">
      <c r="A25" s="13"/>
      <c r="C25" s="19"/>
      <c r="D25" s="25"/>
      <c r="G25" s="19"/>
      <c r="H25" s="25"/>
      <c r="J25"/>
      <c r="K25" s="19"/>
      <c r="L25" s="25"/>
      <c r="O25" s="19"/>
      <c r="P25" s="25"/>
      <c r="S25" s="19"/>
      <c r="T25" s="25"/>
      <c r="V25" s="4"/>
      <c r="W25" s="19">
        <v>2250</v>
      </c>
      <c r="X25" s="21">
        <v>-0.001</v>
      </c>
      <c r="AD25" s="24"/>
      <c r="AE25" s="22"/>
      <c r="AF25" s="23"/>
    </row>
    <row r="26" spans="1:32" ht="12.75">
      <c r="A26" s="13"/>
      <c r="C26" s="19"/>
      <c r="D26" s="21"/>
      <c r="G26" s="19"/>
      <c r="H26" s="25"/>
      <c r="J26"/>
      <c r="K26" s="19"/>
      <c r="L26" s="25"/>
      <c r="O26" s="19"/>
      <c r="P26" s="25"/>
      <c r="S26" s="19"/>
      <c r="T26" s="25"/>
      <c r="W26" s="19"/>
      <c r="X26" s="25"/>
      <c r="AD26" s="18"/>
      <c r="AE26" s="28"/>
      <c r="AF26" s="29"/>
    </row>
    <row r="27" spans="1:34" ht="15.75">
      <c r="A27" s="26">
        <f>A19+1</f>
        <v>4</v>
      </c>
      <c r="B27" s="14" t="s">
        <v>56</v>
      </c>
      <c r="C27" s="15" t="s">
        <v>75</v>
      </c>
      <c r="D27" s="16" t="s">
        <v>95</v>
      </c>
      <c r="F27" s="31" t="s">
        <v>28</v>
      </c>
      <c r="G27" s="32" t="s">
        <v>75</v>
      </c>
      <c r="H27" s="16" t="s">
        <v>95</v>
      </c>
      <c r="J27" s="14" t="s">
        <v>46</v>
      </c>
      <c r="K27" s="15" t="s">
        <v>75</v>
      </c>
      <c r="L27" s="16" t="s">
        <v>95</v>
      </c>
      <c r="N27" s="14" t="s">
        <v>58</v>
      </c>
      <c r="O27" s="15" t="s">
        <v>75</v>
      </c>
      <c r="P27" s="16" t="s">
        <v>95</v>
      </c>
      <c r="R27" s="14" t="s">
        <v>36</v>
      </c>
      <c r="S27" s="15" t="s">
        <v>75</v>
      </c>
      <c r="T27" s="16" t="s">
        <v>95</v>
      </c>
      <c r="V27" s="14" t="s">
        <v>20</v>
      </c>
      <c r="W27" s="15" t="s">
        <v>75</v>
      </c>
      <c r="X27" s="16" t="s">
        <v>95</v>
      </c>
      <c r="Z27" s="14" t="s">
        <v>49</v>
      </c>
      <c r="AA27" s="15" t="s">
        <v>75</v>
      </c>
      <c r="AB27" s="16" t="s">
        <v>95</v>
      </c>
      <c r="AD27" s="14"/>
      <c r="AE27" s="14"/>
      <c r="AF27" s="17"/>
      <c r="AH27" s="14"/>
    </row>
    <row r="28" spans="1:34" ht="15.75">
      <c r="A28" s="26"/>
      <c r="B28" s="18" t="s">
        <v>117</v>
      </c>
      <c r="C28" s="19">
        <v>0</v>
      </c>
      <c r="D28" s="21">
        <v>-49.5</v>
      </c>
      <c r="F28" s="33" t="s">
        <v>118</v>
      </c>
      <c r="G28" s="34">
        <v>0</v>
      </c>
      <c r="H28" s="20">
        <v>-95.5</v>
      </c>
      <c r="J28" s="18" t="s">
        <v>119</v>
      </c>
      <c r="K28" s="19">
        <v>0</v>
      </c>
      <c r="L28" s="21">
        <v>-111</v>
      </c>
      <c r="N28" s="18" t="s">
        <v>120</v>
      </c>
      <c r="O28" s="19">
        <v>0</v>
      </c>
      <c r="P28" s="21">
        <v>-83.40000000000009</v>
      </c>
      <c r="R28" s="18" t="s">
        <v>121</v>
      </c>
      <c r="S28" s="19">
        <v>0</v>
      </c>
      <c r="T28" s="21">
        <v>-104</v>
      </c>
      <c r="V28" s="18" t="s">
        <v>122</v>
      </c>
      <c r="W28" s="19">
        <v>0</v>
      </c>
      <c r="X28" s="21">
        <v>-265</v>
      </c>
      <c r="Z28" s="18" t="s">
        <v>123</v>
      </c>
      <c r="AA28" s="19">
        <v>0</v>
      </c>
      <c r="AB28" s="21">
        <v>-216.5</v>
      </c>
      <c r="AD28" s="18"/>
      <c r="AE28" s="22"/>
      <c r="AF28" s="23"/>
      <c r="AH28" s="18"/>
    </row>
    <row r="29" spans="1:34" ht="12.75">
      <c r="A29" s="26"/>
      <c r="B29" s="4" t="s">
        <v>77</v>
      </c>
      <c r="C29" s="19">
        <v>573</v>
      </c>
      <c r="D29" s="21">
        <v>-13.31195840554593</v>
      </c>
      <c r="F29" s="35"/>
      <c r="G29" s="34">
        <v>1517</v>
      </c>
      <c r="H29" s="20">
        <v>-19</v>
      </c>
      <c r="J29" s="4" t="s">
        <v>77</v>
      </c>
      <c r="K29" s="19">
        <v>904</v>
      </c>
      <c r="L29" s="21">
        <v>-74</v>
      </c>
      <c r="N29" s="4" t="s">
        <v>76</v>
      </c>
      <c r="O29" s="19">
        <v>1609.9082934765765</v>
      </c>
      <c r="P29" s="21">
        <v>-33.29673866701099</v>
      </c>
      <c r="R29" s="4" t="s">
        <v>77</v>
      </c>
      <c r="S29" s="19">
        <v>762</v>
      </c>
      <c r="T29" s="21">
        <v>-69</v>
      </c>
      <c r="V29" s="4" t="s">
        <v>77</v>
      </c>
      <c r="W29" s="19">
        <v>2495</v>
      </c>
      <c r="X29" s="21">
        <v>-152</v>
      </c>
      <c r="Z29" s="4" t="s">
        <v>77</v>
      </c>
      <c r="AA29" s="19">
        <v>1685</v>
      </c>
      <c r="AB29" s="21">
        <v>-145.8</v>
      </c>
      <c r="AD29" s="24"/>
      <c r="AE29" s="22"/>
      <c r="AF29" s="23"/>
      <c r="AH29" s="24"/>
    </row>
    <row r="30" spans="1:34" ht="12.75">
      <c r="A30" s="26"/>
      <c r="C30" s="19">
        <v>577</v>
      </c>
      <c r="D30" s="21">
        <v>-13.5</v>
      </c>
      <c r="F30"/>
      <c r="G30" s="19"/>
      <c r="H30" s="25"/>
      <c r="J30" s="4" t="s">
        <v>76</v>
      </c>
      <c r="K30" s="19">
        <v>928</v>
      </c>
      <c r="L30" s="21">
        <v>-73</v>
      </c>
      <c r="O30" s="19"/>
      <c r="P30" s="25"/>
      <c r="R30" s="4" t="s">
        <v>76</v>
      </c>
      <c r="S30" s="19">
        <v>1159</v>
      </c>
      <c r="T30" s="21">
        <v>-52</v>
      </c>
      <c r="V30" s="4" t="s">
        <v>76</v>
      </c>
      <c r="W30" s="19">
        <v>3013</v>
      </c>
      <c r="X30" s="21">
        <v>-115</v>
      </c>
      <c r="Z30" s="4" t="s">
        <v>76</v>
      </c>
      <c r="AA30" s="19">
        <v>1696</v>
      </c>
      <c r="AB30" s="21">
        <v>-145.4</v>
      </c>
      <c r="AD30" s="24"/>
      <c r="AE30" s="22"/>
      <c r="AF30" s="23"/>
      <c r="AH30" s="24"/>
    </row>
    <row r="31" spans="1:32" ht="12.75">
      <c r="A31" s="26"/>
      <c r="B31" s="4" t="s">
        <v>78</v>
      </c>
      <c r="C31" s="19">
        <v>773</v>
      </c>
      <c r="D31" s="21">
        <v>-5.398305084745765</v>
      </c>
      <c r="G31" s="19"/>
      <c r="H31" s="21"/>
      <c r="J31" s="4" t="s">
        <v>5</v>
      </c>
      <c r="K31" s="19">
        <v>1698</v>
      </c>
      <c r="L31" s="21">
        <v>-45</v>
      </c>
      <c r="O31" s="19"/>
      <c r="P31" s="25"/>
      <c r="R31" s="4" t="s">
        <v>5</v>
      </c>
      <c r="S31" s="19">
        <v>1745</v>
      </c>
      <c r="T31" s="21">
        <v>-29</v>
      </c>
      <c r="W31" s="19"/>
      <c r="X31" s="25"/>
      <c r="Z31" s="4"/>
      <c r="AA31" s="19">
        <v>2500</v>
      </c>
      <c r="AB31" s="21">
        <v>-107.8</v>
      </c>
      <c r="AD31" s="24"/>
      <c r="AE31" s="22"/>
      <c r="AF31" s="23"/>
    </row>
    <row r="32" spans="1:32" ht="12.75">
      <c r="A32" s="26"/>
      <c r="B32" s="4" t="s">
        <v>76</v>
      </c>
      <c r="C32" s="19">
        <v>990</v>
      </c>
      <c r="D32" s="21">
        <v>6.570921985815602</v>
      </c>
      <c r="G32" s="19"/>
      <c r="H32" s="21"/>
      <c r="J32" s="4" t="s">
        <v>78</v>
      </c>
      <c r="K32" s="19">
        <v>1908</v>
      </c>
      <c r="L32" s="21">
        <v>-32</v>
      </c>
      <c r="O32" s="19"/>
      <c r="P32" s="25"/>
      <c r="R32" s="4" t="s">
        <v>78</v>
      </c>
      <c r="S32" s="19">
        <v>2016</v>
      </c>
      <c r="T32" s="21">
        <v>-35</v>
      </c>
      <c r="W32" s="19"/>
      <c r="X32" s="25"/>
      <c r="AD32" s="24"/>
      <c r="AE32" s="22"/>
      <c r="AF32" s="23"/>
    </row>
    <row r="33" spans="1:32" ht="12.75">
      <c r="A33" s="26"/>
      <c r="C33" s="19">
        <v>1200</v>
      </c>
      <c r="D33" s="21">
        <v>18.68644326241135</v>
      </c>
      <c r="G33" s="19"/>
      <c r="H33" s="25"/>
      <c r="K33" s="19">
        <v>2380</v>
      </c>
      <c r="L33" s="21">
        <v>-0.0001</v>
      </c>
      <c r="O33" s="19"/>
      <c r="P33" s="25"/>
      <c r="R33" s="4"/>
      <c r="S33" s="19">
        <v>2500</v>
      </c>
      <c r="T33" s="21">
        <v>-24</v>
      </c>
      <c r="W33" s="19"/>
      <c r="X33" s="25"/>
      <c r="AD33" s="24"/>
      <c r="AE33" s="22"/>
      <c r="AF33" s="23"/>
    </row>
    <row r="34" spans="1:32" ht="12.75">
      <c r="A34" s="26"/>
      <c r="C34" s="19">
        <v>1760</v>
      </c>
      <c r="D34" s="21">
        <v>15</v>
      </c>
      <c r="G34" s="19"/>
      <c r="H34" s="25"/>
      <c r="J34"/>
      <c r="K34" s="19"/>
      <c r="L34" s="25"/>
      <c r="O34" s="19"/>
      <c r="P34" s="25"/>
      <c r="S34" s="19"/>
      <c r="T34" s="25"/>
      <c r="W34" s="19"/>
      <c r="X34" s="25"/>
      <c r="AD34" s="18"/>
      <c r="AE34" s="28"/>
      <c r="AF34" s="29"/>
    </row>
    <row r="35" spans="1:34" ht="15.75">
      <c r="A35" s="13">
        <f>A27+1</f>
        <v>5</v>
      </c>
      <c r="B35" s="14" t="s">
        <v>48</v>
      </c>
      <c r="C35" s="15" t="s">
        <v>75</v>
      </c>
      <c r="D35" s="16" t="s">
        <v>95</v>
      </c>
      <c r="F35" s="14" t="s">
        <v>33</v>
      </c>
      <c r="G35" s="15" t="s">
        <v>75</v>
      </c>
      <c r="H35" s="16" t="s">
        <v>95</v>
      </c>
      <c r="J35" s="14" t="s">
        <v>59</v>
      </c>
      <c r="K35" s="15" t="s">
        <v>75</v>
      </c>
      <c r="L35" s="16" t="s">
        <v>95</v>
      </c>
      <c r="N35" s="31" t="s">
        <v>9</v>
      </c>
      <c r="O35" s="31" t="s">
        <v>75</v>
      </c>
      <c r="P35" s="16" t="s">
        <v>95</v>
      </c>
      <c r="R35" s="14" t="s">
        <v>18</v>
      </c>
      <c r="S35" s="15" t="s">
        <v>75</v>
      </c>
      <c r="T35" s="16" t="s">
        <v>95</v>
      </c>
      <c r="V35" s="14" t="s">
        <v>81</v>
      </c>
      <c r="W35" s="15" t="s">
        <v>75</v>
      </c>
      <c r="X35" s="36" t="s">
        <v>95</v>
      </c>
      <c r="Z35" s="14" t="s">
        <v>82</v>
      </c>
      <c r="AA35" s="14" t="s">
        <v>75</v>
      </c>
      <c r="AB35" s="16" t="s">
        <v>95</v>
      </c>
      <c r="AD35" s="14"/>
      <c r="AE35" s="14"/>
      <c r="AF35" s="17"/>
      <c r="AH35" s="14"/>
    </row>
    <row r="36" spans="1:34" ht="15.75">
      <c r="A36" s="13"/>
      <c r="B36" s="18" t="s">
        <v>124</v>
      </c>
      <c r="C36" s="19">
        <v>0</v>
      </c>
      <c r="D36" s="21">
        <v>-54</v>
      </c>
      <c r="F36" s="18" t="s">
        <v>125</v>
      </c>
      <c r="G36" s="19">
        <v>0</v>
      </c>
      <c r="H36" s="21">
        <v>-114</v>
      </c>
      <c r="J36" s="18" t="s">
        <v>126</v>
      </c>
      <c r="K36" s="19">
        <v>0</v>
      </c>
      <c r="L36" s="21">
        <v>-133</v>
      </c>
      <c r="N36" s="33" t="s">
        <v>127</v>
      </c>
      <c r="O36" s="34">
        <v>0</v>
      </c>
      <c r="P36" s="20">
        <v>-94.2</v>
      </c>
      <c r="R36" s="18" t="s">
        <v>128</v>
      </c>
      <c r="S36" s="19">
        <v>0</v>
      </c>
      <c r="T36" s="21">
        <v>-129</v>
      </c>
      <c r="V36" s="18" t="s">
        <v>129</v>
      </c>
      <c r="W36" s="19">
        <v>0</v>
      </c>
      <c r="X36" s="21">
        <v>-288.1</v>
      </c>
      <c r="Z36" s="18" t="s">
        <v>130</v>
      </c>
      <c r="AA36" s="22">
        <v>0</v>
      </c>
      <c r="AB36" s="23">
        <v>-288.7</v>
      </c>
      <c r="AD36" s="18"/>
      <c r="AE36" s="22"/>
      <c r="AF36" s="23"/>
      <c r="AH36" s="18"/>
    </row>
    <row r="37" spans="1:34" ht="12.75">
      <c r="A37" s="13"/>
      <c r="B37" s="4" t="s">
        <v>77</v>
      </c>
      <c r="C37" s="19">
        <v>491</v>
      </c>
      <c r="D37" s="21">
        <v>-33</v>
      </c>
      <c r="F37" s="4" t="s">
        <v>77</v>
      </c>
      <c r="G37" s="19">
        <v>1725</v>
      </c>
      <c r="H37" s="21">
        <v>-44.5</v>
      </c>
      <c r="J37" s="4" t="s">
        <v>76</v>
      </c>
      <c r="K37" s="19">
        <v>1743</v>
      </c>
      <c r="L37" s="21">
        <v>-67</v>
      </c>
      <c r="N37" s="35"/>
      <c r="O37" s="34">
        <v>3400</v>
      </c>
      <c r="P37" s="20">
        <v>-95.9</v>
      </c>
      <c r="R37" s="4" t="s">
        <v>77</v>
      </c>
      <c r="S37" s="19">
        <v>1210</v>
      </c>
      <c r="T37" s="21">
        <v>-73</v>
      </c>
      <c r="V37" s="4" t="s">
        <v>77</v>
      </c>
      <c r="W37" s="19">
        <v>1097</v>
      </c>
      <c r="X37" s="21">
        <v>-239.3</v>
      </c>
      <c r="Z37" s="24" t="s">
        <v>77</v>
      </c>
      <c r="AA37" s="22">
        <v>1345</v>
      </c>
      <c r="AB37" s="23">
        <v>-227.1</v>
      </c>
      <c r="AD37" s="24"/>
      <c r="AE37" s="22"/>
      <c r="AF37" s="23"/>
      <c r="AH37" s="24"/>
    </row>
    <row r="38" spans="1:34" ht="12.75">
      <c r="A38" s="13"/>
      <c r="B38" s="4" t="s">
        <v>76</v>
      </c>
      <c r="C38" s="19">
        <v>603</v>
      </c>
      <c r="D38" s="21">
        <v>-28</v>
      </c>
      <c r="F38" s="4" t="s">
        <v>76</v>
      </c>
      <c r="G38" s="19">
        <v>2257</v>
      </c>
      <c r="H38" s="21">
        <v>-24.5</v>
      </c>
      <c r="J38" s="4" t="s">
        <v>5</v>
      </c>
      <c r="K38" s="19">
        <v>2100</v>
      </c>
      <c r="L38" s="21">
        <v>-57</v>
      </c>
      <c r="O38" s="19"/>
      <c r="P38" s="25"/>
      <c r="R38" s="4" t="s">
        <v>76</v>
      </c>
      <c r="S38" s="19">
        <v>1389</v>
      </c>
      <c r="T38" s="21">
        <v>-64</v>
      </c>
      <c r="V38" s="4"/>
      <c r="W38" s="19"/>
      <c r="X38" s="21"/>
      <c r="AD38" s="24"/>
      <c r="AE38" s="22"/>
      <c r="AF38" s="23"/>
      <c r="AH38" s="24"/>
    </row>
    <row r="39" spans="1:34" ht="12.75">
      <c r="A39" s="13"/>
      <c r="B39" s="4" t="s">
        <v>78</v>
      </c>
      <c r="C39" s="19">
        <v>952</v>
      </c>
      <c r="D39" s="21">
        <v>-27</v>
      </c>
      <c r="G39" s="19">
        <v>2500</v>
      </c>
      <c r="H39" s="21">
        <v>-15</v>
      </c>
      <c r="K39" s="19">
        <v>2500</v>
      </c>
      <c r="L39" s="21">
        <v>-52</v>
      </c>
      <c r="O39" s="19"/>
      <c r="P39" s="25"/>
      <c r="R39" s="4"/>
      <c r="S39" s="19">
        <v>2500</v>
      </c>
      <c r="T39" s="21">
        <v>-19</v>
      </c>
      <c r="W39" s="19"/>
      <c r="X39" s="25"/>
      <c r="AD39" s="24"/>
      <c r="AE39" s="22"/>
      <c r="AF39" s="23"/>
      <c r="AH39" s="4"/>
    </row>
    <row r="40" spans="1:34" ht="12.75">
      <c r="A40" s="13"/>
      <c r="C40" s="19">
        <v>2250</v>
      </c>
      <c r="D40" s="21">
        <v>-0.001</v>
      </c>
      <c r="G40" s="19"/>
      <c r="H40" s="25"/>
      <c r="J40"/>
      <c r="K40" s="19"/>
      <c r="L40" s="25"/>
      <c r="O40" s="19"/>
      <c r="P40" s="25"/>
      <c r="R40" s="4"/>
      <c r="S40" s="19"/>
      <c r="T40" s="21"/>
      <c r="W40" s="19"/>
      <c r="X40" s="25"/>
      <c r="AD40" s="24"/>
      <c r="AE40" s="22"/>
      <c r="AF40" s="23"/>
      <c r="AH40" s="4"/>
    </row>
    <row r="41" spans="1:32" ht="12.75">
      <c r="A41" s="13"/>
      <c r="C41" s="19"/>
      <c r="D41" s="25"/>
      <c r="G41" s="19"/>
      <c r="H41" s="25"/>
      <c r="J41"/>
      <c r="K41" s="19"/>
      <c r="L41" s="25"/>
      <c r="O41" s="19"/>
      <c r="P41" s="25"/>
      <c r="S41" s="19"/>
      <c r="T41" s="25"/>
      <c r="W41" s="19"/>
      <c r="X41" s="25"/>
      <c r="AD41" s="24"/>
      <c r="AE41" s="22"/>
      <c r="AF41" s="23"/>
    </row>
    <row r="42" spans="1:32" ht="12.75">
      <c r="A42" s="13"/>
      <c r="C42" s="19"/>
      <c r="D42" s="25"/>
      <c r="G42" s="19"/>
      <c r="H42" s="25"/>
      <c r="J42"/>
      <c r="K42" s="19"/>
      <c r="L42" s="25"/>
      <c r="O42" s="19"/>
      <c r="P42" s="25"/>
      <c r="S42" s="19"/>
      <c r="T42" s="25"/>
      <c r="W42" s="19"/>
      <c r="X42" s="25"/>
      <c r="AD42" s="18"/>
      <c r="AE42" s="28"/>
      <c r="AF42" s="29"/>
    </row>
    <row r="43" spans="1:34" ht="15.75">
      <c r="A43" s="26">
        <f>A35+1</f>
        <v>6</v>
      </c>
      <c r="B43" s="14" t="s">
        <v>56</v>
      </c>
      <c r="C43" s="37" t="s">
        <v>75</v>
      </c>
      <c r="D43" s="16" t="s">
        <v>95</v>
      </c>
      <c r="F43" s="14" t="s">
        <v>83</v>
      </c>
      <c r="G43" s="15" t="s">
        <v>75</v>
      </c>
      <c r="H43" s="16" t="s">
        <v>95</v>
      </c>
      <c r="J43" s="31" t="s">
        <v>35</v>
      </c>
      <c r="K43" s="38" t="s">
        <v>75</v>
      </c>
      <c r="L43" s="16" t="s">
        <v>95</v>
      </c>
      <c r="N43" s="14" t="s">
        <v>16</v>
      </c>
      <c r="O43" s="15" t="s">
        <v>75</v>
      </c>
      <c r="P43" s="16" t="s">
        <v>95</v>
      </c>
      <c r="R43" s="14" t="s">
        <v>18</v>
      </c>
      <c r="S43" s="15" t="s">
        <v>75</v>
      </c>
      <c r="T43" s="16" t="s">
        <v>95</v>
      </c>
      <c r="V43" s="14" t="s">
        <v>84</v>
      </c>
      <c r="W43" s="15" t="s">
        <v>75</v>
      </c>
      <c r="X43" s="16" t="s">
        <v>95</v>
      </c>
      <c r="Z43" s="14" t="s">
        <v>85</v>
      </c>
      <c r="AA43" s="14" t="s">
        <v>75</v>
      </c>
      <c r="AB43" s="16" t="s">
        <v>95</v>
      </c>
      <c r="AD43" s="14"/>
      <c r="AE43" s="14"/>
      <c r="AF43" s="17"/>
      <c r="AH43" s="14"/>
    </row>
    <row r="44" spans="1:34" ht="15.75">
      <c r="A44" s="26"/>
      <c r="B44" s="18" t="s">
        <v>131</v>
      </c>
      <c r="C44" s="19">
        <v>0</v>
      </c>
      <c r="D44" s="21">
        <v>-69</v>
      </c>
      <c r="F44" s="18" t="s">
        <v>132</v>
      </c>
      <c r="G44" s="19">
        <v>0</v>
      </c>
      <c r="H44" s="21">
        <v>-124</v>
      </c>
      <c r="J44" s="27" t="s">
        <v>133</v>
      </c>
      <c r="K44" s="39">
        <v>0</v>
      </c>
      <c r="L44" s="20">
        <v>-142</v>
      </c>
      <c r="N44" s="18" t="s">
        <v>134</v>
      </c>
      <c r="O44" s="19">
        <v>840</v>
      </c>
      <c r="P44" s="21">
        <v>-99</v>
      </c>
      <c r="R44" s="18" t="s">
        <v>135</v>
      </c>
      <c r="S44" s="19">
        <v>0</v>
      </c>
      <c r="T44" s="21">
        <v>-16</v>
      </c>
      <c r="V44" s="18" t="s">
        <v>136</v>
      </c>
      <c r="W44" s="22">
        <v>0</v>
      </c>
      <c r="X44" s="23">
        <v>-298.5</v>
      </c>
      <c r="Z44" s="18" t="s">
        <v>137</v>
      </c>
      <c r="AA44" s="22">
        <v>0</v>
      </c>
      <c r="AB44" s="23">
        <v>-299.3</v>
      </c>
      <c r="AD44" s="18"/>
      <c r="AE44" s="22"/>
      <c r="AF44" s="23"/>
      <c r="AH44" s="18"/>
    </row>
    <row r="45" spans="1:34" ht="12.75">
      <c r="A45" s="26"/>
      <c r="B45" s="4" t="s">
        <v>76</v>
      </c>
      <c r="C45" s="19">
        <v>573</v>
      </c>
      <c r="D45" s="21">
        <v>-52</v>
      </c>
      <c r="F45" s="4" t="s">
        <v>77</v>
      </c>
      <c r="G45" s="19">
        <v>594</v>
      </c>
      <c r="H45" s="21">
        <v>-96</v>
      </c>
      <c r="J45" s="35" t="s">
        <v>76</v>
      </c>
      <c r="K45" s="39">
        <v>631</v>
      </c>
      <c r="L45" s="20">
        <v>-95</v>
      </c>
      <c r="N45" s="4" t="s">
        <v>77</v>
      </c>
      <c r="O45" s="19">
        <v>1642</v>
      </c>
      <c r="P45" s="21">
        <v>-51.16229961304589</v>
      </c>
      <c r="R45" s="4" t="s">
        <v>77</v>
      </c>
      <c r="S45" s="19">
        <v>1210</v>
      </c>
      <c r="T45" s="21">
        <v>-67.4</v>
      </c>
      <c r="V45" s="24" t="s">
        <v>77</v>
      </c>
      <c r="W45" s="22">
        <v>1734</v>
      </c>
      <c r="X45" s="23">
        <v>-220.8</v>
      </c>
      <c r="Z45" s="24" t="s">
        <v>77</v>
      </c>
      <c r="AA45" s="22">
        <v>1873</v>
      </c>
      <c r="AB45" s="23">
        <v>-216.1</v>
      </c>
      <c r="AD45" s="24"/>
      <c r="AE45" s="22"/>
      <c r="AF45" s="23"/>
      <c r="AH45" s="4"/>
    </row>
    <row r="46" spans="1:34" ht="12.75">
      <c r="A46" s="26"/>
      <c r="B46" s="4" t="s">
        <v>77</v>
      </c>
      <c r="C46" s="19">
        <v>577</v>
      </c>
      <c r="D46" s="21">
        <v>-51</v>
      </c>
      <c r="F46" s="4" t="s">
        <v>78</v>
      </c>
      <c r="G46" s="19">
        <v>1040</v>
      </c>
      <c r="H46" s="21">
        <v>-74</v>
      </c>
      <c r="J46" s="35" t="s">
        <v>78</v>
      </c>
      <c r="K46" s="39">
        <v>704</v>
      </c>
      <c r="L46" s="20">
        <v>-93</v>
      </c>
      <c r="O46" s="19"/>
      <c r="P46" s="25"/>
      <c r="R46" s="4"/>
      <c r="S46" s="19">
        <v>2000</v>
      </c>
      <c r="T46" s="21">
        <v>-85.3</v>
      </c>
      <c r="W46" s="19"/>
      <c r="X46" s="25"/>
      <c r="AD46" s="24"/>
      <c r="AE46" s="22"/>
      <c r="AF46" s="23"/>
      <c r="AH46" s="4"/>
    </row>
    <row r="47" spans="1:32" ht="12.75">
      <c r="A47" s="26"/>
      <c r="B47" s="4" t="s">
        <v>5</v>
      </c>
      <c r="C47" s="19">
        <v>773</v>
      </c>
      <c r="D47" s="21">
        <v>-43</v>
      </c>
      <c r="G47" s="19">
        <v>1800</v>
      </c>
      <c r="H47" s="21">
        <v>-0.001</v>
      </c>
      <c r="J47" s="35"/>
      <c r="K47" s="39">
        <v>2500</v>
      </c>
      <c r="L47" s="20">
        <v>42</v>
      </c>
      <c r="O47" s="19"/>
      <c r="P47" s="25"/>
      <c r="R47" s="4"/>
      <c r="S47" s="19"/>
      <c r="T47" s="25"/>
      <c r="W47" s="19"/>
      <c r="X47" s="25"/>
      <c r="AD47" s="24"/>
      <c r="AE47" s="22"/>
      <c r="AF47" s="23"/>
    </row>
    <row r="48" spans="1:32" ht="12.75">
      <c r="A48" s="26"/>
      <c r="B48" s="4" t="s">
        <v>78</v>
      </c>
      <c r="C48" s="19">
        <v>1760</v>
      </c>
      <c r="D48" s="21">
        <v>-30</v>
      </c>
      <c r="G48" s="19"/>
      <c r="H48" s="25"/>
      <c r="J48"/>
      <c r="K48" s="19"/>
      <c r="L48" s="25"/>
      <c r="O48" s="19"/>
      <c r="P48" s="25"/>
      <c r="S48" s="19"/>
      <c r="T48" s="25"/>
      <c r="W48" s="19"/>
      <c r="X48" s="25"/>
      <c r="AD48" s="24"/>
      <c r="AE48" s="22"/>
      <c r="AF48" s="23"/>
    </row>
    <row r="49" spans="1:32" ht="12.75">
      <c r="A49" s="26"/>
      <c r="C49" s="19">
        <v>2000</v>
      </c>
      <c r="D49" s="21">
        <v>-0.001</v>
      </c>
      <c r="G49" s="19"/>
      <c r="H49" s="25"/>
      <c r="J49"/>
      <c r="K49" s="19"/>
      <c r="L49" s="25"/>
      <c r="O49" s="19"/>
      <c r="P49" s="25"/>
      <c r="S49" s="19"/>
      <c r="T49" s="25"/>
      <c r="W49" s="19"/>
      <c r="X49" s="25"/>
      <c r="AD49" s="24"/>
      <c r="AE49" s="22"/>
      <c r="AF49" s="23"/>
    </row>
    <row r="50" spans="1:32" ht="12.75">
      <c r="A50" s="26"/>
      <c r="C50" s="19"/>
      <c r="D50" s="21"/>
      <c r="G50" s="19"/>
      <c r="H50" s="25"/>
      <c r="J50"/>
      <c r="K50" s="19"/>
      <c r="L50" s="25"/>
      <c r="O50" s="19"/>
      <c r="P50" s="25"/>
      <c r="S50" s="19"/>
      <c r="T50" s="25"/>
      <c r="W50" s="19"/>
      <c r="X50" s="25"/>
      <c r="AD50" s="24"/>
      <c r="AE50" s="28"/>
      <c r="AF50" s="29"/>
    </row>
    <row r="51" spans="1:32" ht="15.75">
      <c r="A51" s="13">
        <f>A43+1</f>
        <v>7</v>
      </c>
      <c r="B51" s="14" t="s">
        <v>45</v>
      </c>
      <c r="C51" s="15" t="s">
        <v>75</v>
      </c>
      <c r="D51" s="16" t="s">
        <v>95</v>
      </c>
      <c r="F51" s="31" t="s">
        <v>9</v>
      </c>
      <c r="G51" s="38" t="s">
        <v>75</v>
      </c>
      <c r="H51" s="16" t="s">
        <v>95</v>
      </c>
      <c r="J51" s="14" t="s">
        <v>86</v>
      </c>
      <c r="K51" s="15" t="s">
        <v>75</v>
      </c>
      <c r="L51" s="16" t="s">
        <v>95</v>
      </c>
      <c r="N51" s="14" t="s">
        <v>16</v>
      </c>
      <c r="O51" s="15" t="s">
        <v>75</v>
      </c>
      <c r="P51" s="16" t="s">
        <v>95</v>
      </c>
      <c r="R51" s="31" t="s">
        <v>50</v>
      </c>
      <c r="S51" s="38" t="s">
        <v>75</v>
      </c>
      <c r="T51" s="36" t="s">
        <v>95</v>
      </c>
      <c r="Z51" s="18" t="s">
        <v>2</v>
      </c>
      <c r="AA51" s="15" t="s">
        <v>75</v>
      </c>
      <c r="AB51" s="16" t="s">
        <v>95</v>
      </c>
      <c r="AD51" s="14"/>
      <c r="AE51" s="14"/>
      <c r="AF51" s="17"/>
    </row>
    <row r="52" spans="1:32" ht="15.75">
      <c r="A52" s="13"/>
      <c r="B52" s="18" t="s">
        <v>138</v>
      </c>
      <c r="C52" s="19">
        <v>0</v>
      </c>
      <c r="D52" s="21">
        <v>-86</v>
      </c>
      <c r="F52" s="27" t="s">
        <v>139</v>
      </c>
      <c r="G52" s="39">
        <v>0</v>
      </c>
      <c r="H52" s="20">
        <v>-135</v>
      </c>
      <c r="J52" s="18" t="s">
        <v>140</v>
      </c>
      <c r="K52" s="19">
        <v>0</v>
      </c>
      <c r="L52" s="21">
        <v>-151.8</v>
      </c>
      <c r="N52" s="18" t="s">
        <v>141</v>
      </c>
      <c r="O52" s="19">
        <v>840</v>
      </c>
      <c r="P52" s="21">
        <v>-99</v>
      </c>
      <c r="R52" s="27" t="s">
        <v>142</v>
      </c>
      <c r="S52" s="39">
        <v>0</v>
      </c>
      <c r="T52" s="20">
        <v>-138.8</v>
      </c>
      <c r="Z52" s="18" t="s">
        <v>565</v>
      </c>
      <c r="AA52" s="145">
        <v>298</v>
      </c>
      <c r="AB52" s="147">
        <v>-102.39521261347348</v>
      </c>
      <c r="AD52" s="18"/>
      <c r="AE52" s="22"/>
      <c r="AF52" s="23"/>
    </row>
    <row r="53" spans="1:32" ht="15">
      <c r="A53" s="13"/>
      <c r="C53" s="19">
        <v>3400</v>
      </c>
      <c r="D53" s="21">
        <v>-28</v>
      </c>
      <c r="F53" s="35"/>
      <c r="G53" s="39">
        <v>3400</v>
      </c>
      <c r="H53" s="20">
        <v>4.700000000000017</v>
      </c>
      <c r="J53" s="4" t="s">
        <v>77</v>
      </c>
      <c r="K53" s="19">
        <v>302</v>
      </c>
      <c r="L53" s="21">
        <v>-125</v>
      </c>
      <c r="N53" s="4" t="s">
        <v>76</v>
      </c>
      <c r="O53" s="19">
        <v>1642</v>
      </c>
      <c r="P53" s="21">
        <v>-75</v>
      </c>
      <c r="R53" s="35" t="s">
        <v>77</v>
      </c>
      <c r="S53" s="39">
        <v>505</v>
      </c>
      <c r="T53" s="20">
        <v>-114</v>
      </c>
      <c r="AA53" s="146">
        <v>933</v>
      </c>
      <c r="AB53" s="148">
        <v>-129.545016722408</v>
      </c>
      <c r="AD53" s="24"/>
      <c r="AE53" s="22"/>
      <c r="AF53" s="23"/>
    </row>
    <row r="54" spans="1:32" ht="15">
      <c r="A54" s="13"/>
      <c r="C54" s="19"/>
      <c r="D54" s="21"/>
      <c r="G54" s="19"/>
      <c r="H54" s="25"/>
      <c r="J54" s="4" t="s">
        <v>76</v>
      </c>
      <c r="K54" s="19">
        <v>763</v>
      </c>
      <c r="L54" s="21">
        <v>-84</v>
      </c>
      <c r="N54" s="4" t="s">
        <v>77</v>
      </c>
      <c r="O54" s="19">
        <v>1809</v>
      </c>
      <c r="P54" s="21">
        <v>-71.9</v>
      </c>
      <c r="R54" s="35" t="s">
        <v>5</v>
      </c>
      <c r="S54" s="39">
        <v>2140</v>
      </c>
      <c r="T54" s="20">
        <v>-31</v>
      </c>
      <c r="AA54" s="146">
        <v>2000</v>
      </c>
      <c r="AB54" s="148">
        <v>-155.08862876254182</v>
      </c>
      <c r="AD54" s="24"/>
      <c r="AE54" s="22"/>
      <c r="AF54" s="23"/>
    </row>
    <row r="55" spans="1:32" ht="12.75">
      <c r="A55" s="13"/>
      <c r="C55" s="19"/>
      <c r="D55" s="21"/>
      <c r="G55" s="19"/>
      <c r="H55" s="25"/>
      <c r="J55" s="4" t="s">
        <v>5</v>
      </c>
      <c r="K55" s="19">
        <v>915</v>
      </c>
      <c r="L55" s="21">
        <v>-73</v>
      </c>
      <c r="N55" s="4"/>
      <c r="O55" s="19">
        <v>2000</v>
      </c>
      <c r="P55" s="21">
        <v>-67.9</v>
      </c>
      <c r="S55" s="19"/>
      <c r="T55" s="25"/>
      <c r="AD55" s="24"/>
      <c r="AE55" s="22"/>
      <c r="AF55" s="23"/>
    </row>
    <row r="56" spans="1:32" ht="12.75">
      <c r="A56" s="13"/>
      <c r="C56" s="19"/>
      <c r="D56" s="21"/>
      <c r="G56" s="19"/>
      <c r="H56" s="25"/>
      <c r="J56" s="4" t="s">
        <v>78</v>
      </c>
      <c r="K56" s="19">
        <v>955</v>
      </c>
      <c r="L56" s="21">
        <v>-72</v>
      </c>
      <c r="O56" s="19"/>
      <c r="P56" s="25"/>
      <c r="S56" s="19"/>
      <c r="T56" s="25"/>
      <c r="AE56" s="19"/>
      <c r="AF56" s="25"/>
    </row>
    <row r="57" spans="1:32" ht="12.75">
      <c r="A57" s="13"/>
      <c r="C57" s="19"/>
      <c r="D57" s="21"/>
      <c r="G57" s="19"/>
      <c r="H57" s="25"/>
      <c r="J57"/>
      <c r="K57" s="19"/>
      <c r="L57" s="25"/>
      <c r="O57" s="19"/>
      <c r="P57" s="25"/>
      <c r="S57" s="19"/>
      <c r="T57" s="25"/>
      <c r="AE57" s="19"/>
      <c r="AF57" s="25"/>
    </row>
    <row r="58" spans="1:32" ht="12.75">
      <c r="A58" s="13"/>
      <c r="B58" s="35"/>
      <c r="C58" s="39"/>
      <c r="D58" s="20"/>
      <c r="G58" s="19"/>
      <c r="H58" s="25"/>
      <c r="J58"/>
      <c r="K58" s="19"/>
      <c r="L58" s="25"/>
      <c r="O58" s="19"/>
      <c r="P58" s="25"/>
      <c r="S58" s="19"/>
      <c r="T58" s="25"/>
      <c r="AE58" s="19"/>
      <c r="AF58" s="25"/>
    </row>
    <row r="59" spans="1:32" ht="15.75">
      <c r="A59" s="26">
        <f>A51+1</f>
        <v>8</v>
      </c>
      <c r="B59" s="14" t="s">
        <v>8</v>
      </c>
      <c r="C59" s="15" t="s">
        <v>75</v>
      </c>
      <c r="D59" s="16" t="s">
        <v>95</v>
      </c>
      <c r="F59" s="14" t="s">
        <v>32</v>
      </c>
      <c r="G59" s="15" t="s">
        <v>75</v>
      </c>
      <c r="H59" s="16" t="s">
        <v>95</v>
      </c>
      <c r="J59" s="14" t="s">
        <v>55</v>
      </c>
      <c r="K59" s="15" t="s">
        <v>75</v>
      </c>
      <c r="L59" s="16" t="s">
        <v>95</v>
      </c>
      <c r="N59" s="14" t="s">
        <v>16</v>
      </c>
      <c r="O59" s="15" t="s">
        <v>75</v>
      </c>
      <c r="P59" s="16" t="s">
        <v>95</v>
      </c>
      <c r="R59" s="14" t="s">
        <v>87</v>
      </c>
      <c r="S59" s="15" t="s">
        <v>75</v>
      </c>
      <c r="T59" s="16" t="s">
        <v>95</v>
      </c>
      <c r="AD59" s="14"/>
      <c r="AE59" s="14"/>
      <c r="AF59" s="17"/>
    </row>
    <row r="60" spans="1:32" ht="15.75">
      <c r="A60" s="26"/>
      <c r="B60" s="18" t="s">
        <v>143</v>
      </c>
      <c r="C60" s="19">
        <v>0</v>
      </c>
      <c r="D60" s="21">
        <v>-103.6</v>
      </c>
      <c r="F60" s="18" t="s">
        <v>144</v>
      </c>
      <c r="G60" s="19">
        <v>0</v>
      </c>
      <c r="H60" s="21">
        <v>-159</v>
      </c>
      <c r="J60" s="18" t="s">
        <v>145</v>
      </c>
      <c r="K60" s="19">
        <v>0</v>
      </c>
      <c r="L60" s="21">
        <v>-168</v>
      </c>
      <c r="N60" s="18" t="s">
        <v>146</v>
      </c>
      <c r="O60" s="19">
        <v>0</v>
      </c>
      <c r="P60" s="21">
        <v>-100</v>
      </c>
      <c r="R60" s="18" t="s">
        <v>147</v>
      </c>
      <c r="S60" s="19">
        <v>0</v>
      </c>
      <c r="T60" s="21">
        <v>-157.8</v>
      </c>
      <c r="AD60" s="30"/>
      <c r="AE60" s="40"/>
      <c r="AF60" s="21"/>
    </row>
    <row r="61" spans="1:32" ht="12.75">
      <c r="A61" s="26"/>
      <c r="C61" s="19">
        <v>1400</v>
      </c>
      <c r="D61" s="21">
        <v>-33.3</v>
      </c>
      <c r="F61" s="4" t="s">
        <v>76</v>
      </c>
      <c r="G61" s="19">
        <v>1764</v>
      </c>
      <c r="H61" s="21">
        <v>-85.61226330027051</v>
      </c>
      <c r="K61" s="19">
        <v>1940</v>
      </c>
      <c r="L61" s="21">
        <v>-90</v>
      </c>
      <c r="N61" s="4"/>
      <c r="O61" s="19">
        <v>1853</v>
      </c>
      <c r="P61" s="21">
        <v>2.8999999999999773</v>
      </c>
      <c r="R61" s="4" t="s">
        <v>77</v>
      </c>
      <c r="S61" s="19">
        <v>312</v>
      </c>
      <c r="T61" s="21">
        <v>-138</v>
      </c>
      <c r="AD61" s="4"/>
      <c r="AE61" s="40"/>
      <c r="AF61" s="21"/>
    </row>
    <row r="62" spans="1:32" ht="12.75">
      <c r="A62" s="26"/>
      <c r="C62" s="19"/>
      <c r="D62" s="21"/>
      <c r="G62" s="19"/>
      <c r="H62" s="21"/>
      <c r="J62" s="4" t="s">
        <v>76</v>
      </c>
      <c r="K62" s="19">
        <v>2033</v>
      </c>
      <c r="L62" s="21">
        <v>-83.12296620775976</v>
      </c>
      <c r="O62" s="19"/>
      <c r="P62" s="25"/>
      <c r="R62" s="4" t="s">
        <v>76</v>
      </c>
      <c r="S62" s="19">
        <v>910</v>
      </c>
      <c r="T62" s="21">
        <v>-96</v>
      </c>
      <c r="AD62" s="41"/>
      <c r="AE62" s="40"/>
      <c r="AF62" s="21"/>
    </row>
    <row r="63" spans="1:32" ht="12.75">
      <c r="A63" s="26"/>
      <c r="C63" s="19"/>
      <c r="D63" s="21"/>
      <c r="G63" s="19"/>
      <c r="H63" s="21"/>
      <c r="J63" s="4" t="s">
        <v>77</v>
      </c>
      <c r="K63" s="19">
        <v>2128</v>
      </c>
      <c r="L63" s="21">
        <v>-76.09803921568619</v>
      </c>
      <c r="O63" s="19"/>
      <c r="P63" s="25"/>
      <c r="R63" s="4" t="s">
        <v>78</v>
      </c>
      <c r="S63" s="19">
        <v>952</v>
      </c>
      <c r="T63" s="21">
        <v>-95</v>
      </c>
      <c r="AD63" s="4"/>
      <c r="AE63" s="40"/>
      <c r="AF63" s="21"/>
    </row>
    <row r="64" spans="1:32" ht="12.75">
      <c r="A64" s="26"/>
      <c r="C64" s="19"/>
      <c r="D64" s="21"/>
      <c r="G64" s="19"/>
      <c r="H64" s="21"/>
      <c r="K64" s="19">
        <v>2150</v>
      </c>
      <c r="L64" s="21">
        <v>-75.4753320683111</v>
      </c>
      <c r="O64" s="19"/>
      <c r="P64" s="25"/>
      <c r="R64" s="4"/>
      <c r="S64" s="19"/>
      <c r="T64" s="21"/>
      <c r="AE64" s="19"/>
      <c r="AF64" s="25"/>
    </row>
    <row r="65" spans="1:32" ht="12.75">
      <c r="A65" s="26"/>
      <c r="C65" s="19"/>
      <c r="D65" s="21"/>
      <c r="G65" s="19"/>
      <c r="H65" s="21"/>
      <c r="K65" s="19">
        <v>2450</v>
      </c>
      <c r="L65" s="21">
        <v>-66.98387096774195</v>
      </c>
      <c r="O65" s="19"/>
      <c r="P65" s="25"/>
      <c r="S65" s="19"/>
      <c r="T65" s="25"/>
      <c r="AE65" s="19"/>
      <c r="AF65" s="25"/>
    </row>
    <row r="66" spans="1:32" ht="12.75">
      <c r="A66" s="26"/>
      <c r="C66" s="19"/>
      <c r="D66" s="21"/>
      <c r="G66" s="19"/>
      <c r="H66" s="21"/>
      <c r="K66" s="19">
        <v>2500</v>
      </c>
      <c r="L66" s="21">
        <v>-64</v>
      </c>
      <c r="O66" s="19"/>
      <c r="P66" s="25"/>
      <c r="S66" s="19"/>
      <c r="T66" s="25"/>
      <c r="AE66" s="19"/>
      <c r="AF66" s="25"/>
    </row>
    <row r="67" spans="1:32" ht="15.75">
      <c r="A67" s="13">
        <f>A59+1</f>
        <v>9</v>
      </c>
      <c r="B67" s="14" t="s">
        <v>13</v>
      </c>
      <c r="C67" s="15" t="s">
        <v>75</v>
      </c>
      <c r="D67" s="16" t="s">
        <v>95</v>
      </c>
      <c r="F67" s="14" t="s">
        <v>17</v>
      </c>
      <c r="G67" s="37" t="s">
        <v>75</v>
      </c>
      <c r="H67" s="16" t="s">
        <v>95</v>
      </c>
      <c r="J67" s="14" t="s">
        <v>55</v>
      </c>
      <c r="K67" s="15" t="s">
        <v>75</v>
      </c>
      <c r="L67" s="16" t="s">
        <v>95</v>
      </c>
      <c r="N67" s="14" t="s">
        <v>16</v>
      </c>
      <c r="O67" s="15" t="s">
        <v>75</v>
      </c>
      <c r="P67" s="16" t="s">
        <v>95</v>
      </c>
      <c r="R67" s="14" t="s">
        <v>88</v>
      </c>
      <c r="S67" s="15" t="s">
        <v>75</v>
      </c>
      <c r="T67" s="16" t="s">
        <v>95</v>
      </c>
      <c r="AD67" s="14"/>
      <c r="AE67" s="37"/>
      <c r="AF67" s="16"/>
    </row>
    <row r="68" spans="1:32" ht="15.75">
      <c r="A68" s="13"/>
      <c r="B68" s="18" t="s">
        <v>148</v>
      </c>
      <c r="C68" s="19">
        <v>0</v>
      </c>
      <c r="D68" s="21">
        <v>-114.2</v>
      </c>
      <c r="F68" s="14" t="s">
        <v>149</v>
      </c>
      <c r="G68" s="40">
        <v>0</v>
      </c>
      <c r="H68" s="21">
        <v>-172</v>
      </c>
      <c r="J68" s="18" t="s">
        <v>150</v>
      </c>
      <c r="K68" s="19">
        <v>0</v>
      </c>
      <c r="L68" s="21">
        <v>-192</v>
      </c>
      <c r="N68" s="18" t="s">
        <v>151</v>
      </c>
      <c r="O68" s="19">
        <v>0</v>
      </c>
      <c r="P68" s="21">
        <v>-130.4</v>
      </c>
      <c r="R68" s="18" t="s">
        <v>152</v>
      </c>
      <c r="S68" s="19">
        <v>0</v>
      </c>
      <c r="T68" s="21">
        <v>-199.5</v>
      </c>
      <c r="AD68" s="30"/>
      <c r="AE68" s="40"/>
      <c r="AF68" s="21"/>
    </row>
    <row r="69" spans="1:32" ht="12.75">
      <c r="A69" s="13"/>
      <c r="B69" s="4" t="s">
        <v>77</v>
      </c>
      <c r="C69" s="19">
        <v>1768</v>
      </c>
      <c r="D69" s="21">
        <v>-41.5</v>
      </c>
      <c r="F69" s="4" t="s">
        <v>77</v>
      </c>
      <c r="G69" s="40">
        <v>303</v>
      </c>
      <c r="H69" s="21">
        <v>-158</v>
      </c>
      <c r="K69" s="19">
        <v>1940</v>
      </c>
      <c r="L69" s="21">
        <v>-108</v>
      </c>
      <c r="N69" s="4"/>
      <c r="O69" s="19">
        <v>840</v>
      </c>
      <c r="P69" s="21">
        <v>-99</v>
      </c>
      <c r="R69" s="4"/>
      <c r="S69" s="19">
        <v>1090</v>
      </c>
      <c r="T69" s="21">
        <v>-136.1</v>
      </c>
      <c r="AD69" s="4"/>
      <c r="AE69" s="40"/>
      <c r="AF69" s="21"/>
    </row>
    <row r="70" spans="1:32" ht="12.75">
      <c r="A70" s="13"/>
      <c r="B70" s="4" t="s">
        <v>76</v>
      </c>
      <c r="C70" s="19">
        <v>2078</v>
      </c>
      <c r="D70" s="21">
        <v>-27</v>
      </c>
      <c r="F70" s="41" t="s">
        <v>76</v>
      </c>
      <c r="G70" s="40">
        <v>2073</v>
      </c>
      <c r="H70" s="21">
        <v>-64</v>
      </c>
      <c r="K70" s="19">
        <v>2033</v>
      </c>
      <c r="L70" s="21">
        <v>-100.17184873949577</v>
      </c>
      <c r="O70" s="19"/>
      <c r="P70" s="25"/>
      <c r="R70" s="4"/>
      <c r="S70" s="19"/>
      <c r="T70" s="21"/>
      <c r="AD70" s="41"/>
      <c r="AE70" s="40"/>
      <c r="AF70" s="21"/>
    </row>
    <row r="71" spans="1:32" ht="12.75">
      <c r="A71" s="13"/>
      <c r="C71" s="19">
        <v>2500</v>
      </c>
      <c r="D71" s="21">
        <v>-12</v>
      </c>
      <c r="F71" s="4" t="s">
        <v>78</v>
      </c>
      <c r="G71" s="40">
        <v>2676</v>
      </c>
      <c r="H71" s="21">
        <v>-50</v>
      </c>
      <c r="J71" s="4" t="s">
        <v>76</v>
      </c>
      <c r="K71" s="19">
        <v>2128</v>
      </c>
      <c r="L71" s="21">
        <v>-92.17535014005603</v>
      </c>
      <c r="O71" s="19"/>
      <c r="P71" s="25"/>
      <c r="S71" s="19"/>
      <c r="T71" s="25"/>
      <c r="AD71" s="4"/>
      <c r="AE71" s="40"/>
      <c r="AF71" s="21"/>
    </row>
    <row r="72" spans="1:32" ht="12.75">
      <c r="A72" s="13"/>
      <c r="C72" s="19"/>
      <c r="D72" s="21"/>
      <c r="G72" s="19"/>
      <c r="H72" s="21"/>
      <c r="J72" s="4" t="s">
        <v>77</v>
      </c>
      <c r="K72" s="19">
        <v>2150</v>
      </c>
      <c r="L72" s="21">
        <v>-90.32352941176464</v>
      </c>
      <c r="O72" s="19"/>
      <c r="P72" s="25"/>
      <c r="S72" s="19"/>
      <c r="T72" s="25"/>
      <c r="AE72" s="19"/>
      <c r="AF72" s="25"/>
    </row>
    <row r="73" spans="1:32" ht="12.75">
      <c r="A73" s="13"/>
      <c r="C73" s="19"/>
      <c r="D73" s="21"/>
      <c r="G73" s="19"/>
      <c r="H73" s="21"/>
      <c r="J73"/>
      <c r="K73" s="19"/>
      <c r="L73" s="25"/>
      <c r="O73" s="19"/>
      <c r="P73" s="25"/>
      <c r="S73" s="19"/>
      <c r="T73" s="25"/>
      <c r="AE73" s="19"/>
      <c r="AF73" s="25"/>
    </row>
    <row r="74" spans="1:32" ht="12.75">
      <c r="A74" s="13"/>
      <c r="C74" s="19"/>
      <c r="D74" s="21"/>
      <c r="G74" s="19"/>
      <c r="H74" s="21"/>
      <c r="J74"/>
      <c r="K74" s="19"/>
      <c r="L74" s="25"/>
      <c r="O74" s="19"/>
      <c r="P74" s="25"/>
      <c r="S74" s="19"/>
      <c r="T74" s="25"/>
      <c r="AE74" s="19"/>
      <c r="AF74" s="25"/>
    </row>
    <row r="75" spans="1:20" ht="15.75">
      <c r="A75" s="26">
        <f>A67+1</f>
        <v>10</v>
      </c>
      <c r="B75" s="14" t="s">
        <v>60</v>
      </c>
      <c r="C75" s="15" t="s">
        <v>75</v>
      </c>
      <c r="D75" s="16" t="s">
        <v>95</v>
      </c>
      <c r="F75" s="14" t="s">
        <v>28</v>
      </c>
      <c r="G75" s="15" t="s">
        <v>75</v>
      </c>
      <c r="H75" s="16" t="s">
        <v>95</v>
      </c>
      <c r="J75" s="14" t="s">
        <v>55</v>
      </c>
      <c r="K75" s="15" t="s">
        <v>75</v>
      </c>
      <c r="L75" s="16" t="s">
        <v>95</v>
      </c>
      <c r="N75" s="14" t="s">
        <v>19</v>
      </c>
      <c r="O75" s="15" t="s">
        <v>75</v>
      </c>
      <c r="P75" s="16" t="s">
        <v>95</v>
      </c>
      <c r="R75" s="14" t="s">
        <v>89</v>
      </c>
      <c r="S75" s="15" t="s">
        <v>75</v>
      </c>
      <c r="T75" s="16" t="s">
        <v>95</v>
      </c>
    </row>
    <row r="76" spans="1:20" ht="15.75">
      <c r="A76" s="26"/>
      <c r="B76" s="18" t="s">
        <v>153</v>
      </c>
      <c r="C76" s="19">
        <v>0</v>
      </c>
      <c r="D76" s="21">
        <v>-166</v>
      </c>
      <c r="F76" s="18" t="s">
        <v>154</v>
      </c>
      <c r="G76" s="19">
        <v>0</v>
      </c>
      <c r="H76" s="21">
        <v>-184</v>
      </c>
      <c r="J76" s="18" t="s">
        <v>155</v>
      </c>
      <c r="K76" s="19">
        <v>0</v>
      </c>
      <c r="L76" s="21">
        <v>-231</v>
      </c>
      <c r="N76" s="18" t="s">
        <v>156</v>
      </c>
      <c r="O76" s="19">
        <v>0</v>
      </c>
      <c r="P76" s="21">
        <v>-119.3</v>
      </c>
      <c r="R76" s="18" t="s">
        <v>157</v>
      </c>
      <c r="S76" s="19">
        <v>0</v>
      </c>
      <c r="T76" s="21">
        <v>-246.9</v>
      </c>
    </row>
    <row r="77" spans="1:20" ht="12.75">
      <c r="A77" s="26"/>
      <c r="B77" s="4" t="s">
        <v>77</v>
      </c>
      <c r="C77" s="19">
        <v>693</v>
      </c>
      <c r="D77" s="21">
        <v>-134</v>
      </c>
      <c r="F77" s="4" t="s">
        <v>77</v>
      </c>
      <c r="G77" s="19">
        <v>1517</v>
      </c>
      <c r="H77" s="21">
        <v>-130</v>
      </c>
      <c r="K77" s="19">
        <v>1940</v>
      </c>
      <c r="L77" s="21">
        <v>-152</v>
      </c>
      <c r="N77" s="4"/>
      <c r="O77" s="19">
        <v>3400</v>
      </c>
      <c r="P77" s="21">
        <v>-26.9</v>
      </c>
      <c r="R77" s="4" t="s">
        <v>77</v>
      </c>
      <c r="S77" s="19">
        <v>1208</v>
      </c>
      <c r="T77" s="21">
        <v>-194.6</v>
      </c>
    </row>
    <row r="78" spans="1:20" ht="12.75">
      <c r="A78" s="26"/>
      <c r="B78" s="4" t="s">
        <v>78</v>
      </c>
      <c r="C78" s="19">
        <v>1180</v>
      </c>
      <c r="D78" s="21">
        <v>-109</v>
      </c>
      <c r="F78" s="4" t="s">
        <v>76</v>
      </c>
      <c r="G78" s="19">
        <v>2054</v>
      </c>
      <c r="H78" s="21">
        <v>-108</v>
      </c>
      <c r="J78" s="4" t="s">
        <v>77</v>
      </c>
      <c r="K78" s="19">
        <v>2033</v>
      </c>
      <c r="L78" s="21">
        <v>-147.3642857142857</v>
      </c>
      <c r="O78" s="19"/>
      <c r="P78" s="25"/>
      <c r="R78" s="4"/>
      <c r="S78" s="19"/>
      <c r="T78" s="21"/>
    </row>
    <row r="79" spans="1:20" ht="12.75">
      <c r="A79" s="26"/>
      <c r="B79" s="4" t="s">
        <v>76</v>
      </c>
      <c r="C79" s="19">
        <v>2240</v>
      </c>
      <c r="D79" s="21">
        <v>-9</v>
      </c>
      <c r="F79" s="4" t="s">
        <v>78</v>
      </c>
      <c r="G79" s="19">
        <v>2309</v>
      </c>
      <c r="H79" s="21">
        <v>-99</v>
      </c>
      <c r="K79" s="19">
        <v>2128</v>
      </c>
      <c r="L79" s="21">
        <v>-145.2559192413583</v>
      </c>
      <c r="O79" s="19"/>
      <c r="P79" s="25"/>
      <c r="S79" s="19"/>
      <c r="T79" s="25"/>
    </row>
    <row r="80" spans="1:20" ht="12.75">
      <c r="A80" s="26"/>
      <c r="C80" s="19">
        <v>2340</v>
      </c>
      <c r="D80" s="21">
        <v>-0.001</v>
      </c>
      <c r="G80" s="19">
        <v>2500</v>
      </c>
      <c r="H80" s="21">
        <v>-89.5</v>
      </c>
      <c r="J80" s="4" t="s">
        <v>76</v>
      </c>
      <c r="K80" s="19">
        <v>2150</v>
      </c>
      <c r="L80" s="21">
        <v>-144.7676659528908</v>
      </c>
      <c r="O80" s="19"/>
      <c r="P80" s="25"/>
      <c r="S80" s="19"/>
      <c r="T80" s="25"/>
    </row>
    <row r="81" spans="1:20" ht="12.75">
      <c r="A81" s="26"/>
      <c r="C81" s="19"/>
      <c r="D81" s="21"/>
      <c r="G81" s="19"/>
      <c r="H81" s="25"/>
      <c r="J81"/>
      <c r="K81" s="19"/>
      <c r="L81" s="25"/>
      <c r="O81" s="19"/>
      <c r="P81" s="25"/>
      <c r="S81" s="19"/>
      <c r="T81" s="25"/>
    </row>
    <row r="82" spans="1:20" ht="12.75">
      <c r="A82" s="26"/>
      <c r="C82" s="19"/>
      <c r="D82" s="21"/>
      <c r="G82" s="19"/>
      <c r="H82" s="25"/>
      <c r="J82"/>
      <c r="K82" s="19"/>
      <c r="L82" s="25"/>
      <c r="O82" s="19"/>
      <c r="P82" s="25"/>
      <c r="S82" s="19"/>
      <c r="T82" s="25"/>
    </row>
    <row r="83" spans="1:20" ht="15.75">
      <c r="A83" s="13">
        <f>A75+1</f>
        <v>11</v>
      </c>
      <c r="B83" s="14" t="s">
        <v>12</v>
      </c>
      <c r="C83" s="15" t="s">
        <v>75</v>
      </c>
      <c r="D83" s="16" t="s">
        <v>95</v>
      </c>
      <c r="F83" s="14" t="s">
        <v>32</v>
      </c>
      <c r="G83" s="15" t="s">
        <v>75</v>
      </c>
      <c r="H83" s="16" t="s">
        <v>95</v>
      </c>
      <c r="J83" s="14" t="s">
        <v>55</v>
      </c>
      <c r="K83" s="15" t="s">
        <v>75</v>
      </c>
      <c r="L83" s="16" t="s">
        <v>95</v>
      </c>
      <c r="N83" s="14" t="s">
        <v>58</v>
      </c>
      <c r="O83" s="15" t="s">
        <v>75</v>
      </c>
      <c r="P83" s="16" t="s">
        <v>95</v>
      </c>
      <c r="R83" s="14" t="s">
        <v>40</v>
      </c>
      <c r="S83" s="15" t="s">
        <v>75</v>
      </c>
      <c r="T83" s="16" t="s">
        <v>95</v>
      </c>
    </row>
    <row r="84" spans="1:20" ht="15.75">
      <c r="A84" s="13"/>
      <c r="B84" s="18" t="s">
        <v>158</v>
      </c>
      <c r="C84" s="19">
        <v>0</v>
      </c>
      <c r="D84" s="21">
        <v>-180.9</v>
      </c>
      <c r="F84" s="18" t="s">
        <v>159</v>
      </c>
      <c r="G84" s="19">
        <v>0</v>
      </c>
      <c r="H84" s="21">
        <v>-192</v>
      </c>
      <c r="J84" s="18" t="s">
        <v>160</v>
      </c>
      <c r="K84" s="19">
        <v>0</v>
      </c>
      <c r="L84" s="21">
        <v>-247.5</v>
      </c>
      <c r="N84" s="18" t="s">
        <v>161</v>
      </c>
      <c r="O84" s="19">
        <v>0</v>
      </c>
      <c r="P84" s="21">
        <v>-192.2</v>
      </c>
      <c r="R84" s="18" t="s">
        <v>162</v>
      </c>
      <c r="S84" s="19">
        <v>0</v>
      </c>
      <c r="T84" s="21">
        <v>-258</v>
      </c>
    </row>
    <row r="85" spans="1:20" ht="12.75">
      <c r="A85" s="13"/>
      <c r="C85" s="19">
        <v>1077</v>
      </c>
      <c r="D85" s="21">
        <v>-109.4</v>
      </c>
      <c r="F85" s="4" t="s">
        <v>76</v>
      </c>
      <c r="G85" s="19">
        <v>2218</v>
      </c>
      <c r="H85" s="21">
        <v>-108</v>
      </c>
      <c r="J85" s="4" t="s">
        <v>77</v>
      </c>
      <c r="K85" s="19">
        <v>1940</v>
      </c>
      <c r="L85" s="21">
        <v>-161</v>
      </c>
      <c r="N85" s="4"/>
      <c r="O85" s="19">
        <v>2190</v>
      </c>
      <c r="P85" s="21">
        <v>-96.1</v>
      </c>
      <c r="R85" s="4" t="s">
        <v>77</v>
      </c>
      <c r="S85" s="19">
        <v>913</v>
      </c>
      <c r="T85" s="21">
        <v>-222</v>
      </c>
    </row>
    <row r="86" spans="1:20" ht="12.75">
      <c r="A86" s="13"/>
      <c r="C86" s="19"/>
      <c r="D86" s="25"/>
      <c r="F86" s="4" t="s">
        <v>77</v>
      </c>
      <c r="G86" s="19">
        <v>3043</v>
      </c>
      <c r="H86" s="21">
        <v>-77</v>
      </c>
      <c r="J86" s="4" t="s">
        <v>76</v>
      </c>
      <c r="K86" s="19">
        <v>2033</v>
      </c>
      <c r="L86" s="21">
        <v>-159</v>
      </c>
      <c r="N86" s="4" t="s">
        <v>77</v>
      </c>
      <c r="O86" s="19">
        <v>2240</v>
      </c>
      <c r="P86" s="21">
        <v>-100.625</v>
      </c>
      <c r="R86" s="4" t="s">
        <v>76</v>
      </c>
      <c r="S86" s="19">
        <v>1880</v>
      </c>
      <c r="T86" s="21">
        <v>-185</v>
      </c>
    </row>
    <row r="87" spans="1:20" ht="12.75">
      <c r="A87" s="13"/>
      <c r="C87" s="19"/>
      <c r="D87" s="25"/>
      <c r="G87" s="19"/>
      <c r="H87" s="21"/>
      <c r="K87" s="19">
        <v>2500</v>
      </c>
      <c r="L87" s="21">
        <v>-142.5</v>
      </c>
      <c r="O87" s="19"/>
      <c r="P87" s="25"/>
      <c r="R87" s="4"/>
      <c r="S87" s="19">
        <v>2500</v>
      </c>
      <c r="T87" s="21">
        <v>-175</v>
      </c>
    </row>
    <row r="88" spans="1:20" ht="12.75">
      <c r="A88" s="13"/>
      <c r="C88" s="19"/>
      <c r="D88" s="25"/>
      <c r="G88" s="19"/>
      <c r="H88" s="21"/>
      <c r="J88"/>
      <c r="K88" s="19"/>
      <c r="L88" s="25"/>
      <c r="O88" s="19"/>
      <c r="P88" s="25"/>
      <c r="S88" s="19"/>
      <c r="T88" s="25"/>
    </row>
    <row r="89" spans="1:20" ht="12.75">
      <c r="A89" s="13"/>
      <c r="C89" s="19"/>
      <c r="D89" s="25"/>
      <c r="G89" s="19"/>
      <c r="H89" s="21"/>
      <c r="J89"/>
      <c r="K89" s="19"/>
      <c r="L89" s="25"/>
      <c r="O89" s="19"/>
      <c r="P89" s="25"/>
      <c r="S89" s="19"/>
      <c r="T89" s="25"/>
    </row>
    <row r="90" spans="1:20" ht="12.75">
      <c r="A90" s="13"/>
      <c r="C90" s="19"/>
      <c r="D90" s="25"/>
      <c r="G90" s="19"/>
      <c r="H90" s="25"/>
      <c r="J90"/>
      <c r="K90" s="19"/>
      <c r="L90" s="25"/>
      <c r="O90" s="19"/>
      <c r="P90" s="25"/>
      <c r="S90" s="19"/>
      <c r="T90" s="25"/>
    </row>
    <row r="91" spans="1:20" ht="15.75">
      <c r="A91" s="26">
        <f>A83+1</f>
        <v>12</v>
      </c>
      <c r="B91" s="14" t="s">
        <v>52</v>
      </c>
      <c r="C91" s="15" t="s">
        <v>75</v>
      </c>
      <c r="D91" s="16" t="s">
        <v>95</v>
      </c>
      <c r="F91" s="14" t="s">
        <v>32</v>
      </c>
      <c r="G91" s="15" t="s">
        <v>75</v>
      </c>
      <c r="H91" s="16" t="s">
        <v>95</v>
      </c>
      <c r="J91" s="14" t="s">
        <v>90</v>
      </c>
      <c r="K91" s="15" t="s">
        <v>75</v>
      </c>
      <c r="L91" s="16" t="s">
        <v>95</v>
      </c>
      <c r="N91" s="14" t="s">
        <v>58</v>
      </c>
      <c r="O91" s="15" t="s">
        <v>75</v>
      </c>
      <c r="P91" s="16" t="s">
        <v>95</v>
      </c>
      <c r="R91" s="14" t="s">
        <v>2</v>
      </c>
      <c r="S91" s="14" t="s">
        <v>75</v>
      </c>
      <c r="T91" s="16" t="s">
        <v>95</v>
      </c>
    </row>
    <row r="92" spans="1:20" ht="15.75">
      <c r="A92" s="26"/>
      <c r="B92" s="18" t="s">
        <v>163</v>
      </c>
      <c r="C92" s="19">
        <v>0</v>
      </c>
      <c r="D92" s="21">
        <v>-196</v>
      </c>
      <c r="F92" s="18" t="s">
        <v>164</v>
      </c>
      <c r="G92" s="19">
        <v>0</v>
      </c>
      <c r="H92" s="21">
        <v>-209</v>
      </c>
      <c r="J92" s="18" t="s">
        <v>165</v>
      </c>
      <c r="K92" s="19">
        <v>0</v>
      </c>
      <c r="L92" s="21">
        <v>-260.1</v>
      </c>
      <c r="N92" s="18" t="s">
        <v>166</v>
      </c>
      <c r="O92" s="19">
        <v>0</v>
      </c>
      <c r="P92" s="21">
        <v>-198.2</v>
      </c>
      <c r="R92" s="18" t="s">
        <v>167</v>
      </c>
      <c r="S92" s="22">
        <v>0</v>
      </c>
      <c r="T92" s="23">
        <v>-266.6</v>
      </c>
    </row>
    <row r="93" spans="1:20" ht="12.75">
      <c r="A93" s="26"/>
      <c r="B93" s="4" t="s">
        <v>76</v>
      </c>
      <c r="C93" s="19">
        <v>2150</v>
      </c>
      <c r="D93" s="21">
        <v>-106</v>
      </c>
      <c r="F93" s="4" t="s">
        <v>77</v>
      </c>
      <c r="G93" s="19">
        <v>1764</v>
      </c>
      <c r="H93" s="21">
        <v>-163.2546828787381</v>
      </c>
      <c r="J93" s="4" t="s">
        <v>77</v>
      </c>
      <c r="K93" s="19">
        <v>1770</v>
      </c>
      <c r="L93" s="21">
        <v>-208.7</v>
      </c>
      <c r="N93" s="4" t="s">
        <v>77</v>
      </c>
      <c r="O93" s="19">
        <v>2190</v>
      </c>
      <c r="P93" s="21">
        <v>-116.5</v>
      </c>
      <c r="R93" s="24" t="s">
        <v>77</v>
      </c>
      <c r="S93" s="22">
        <v>932</v>
      </c>
      <c r="T93" s="23">
        <v>-220</v>
      </c>
    </row>
    <row r="94" spans="1:20" ht="12.75">
      <c r="A94" s="26"/>
      <c r="B94" s="4" t="s">
        <v>77</v>
      </c>
      <c r="C94" s="19">
        <v>3270</v>
      </c>
      <c r="D94" s="21">
        <v>-67</v>
      </c>
      <c r="G94" s="19"/>
      <c r="H94" s="21"/>
      <c r="J94"/>
      <c r="K94" s="19"/>
      <c r="L94" s="25"/>
      <c r="N94" s="4" t="s">
        <v>76</v>
      </c>
      <c r="O94" s="19">
        <v>2350</v>
      </c>
      <c r="P94" s="21">
        <v>-103.5</v>
      </c>
      <c r="R94" s="24" t="s">
        <v>76</v>
      </c>
      <c r="S94" s="22">
        <v>2345</v>
      </c>
      <c r="T94" s="23">
        <v>-147.6</v>
      </c>
    </row>
    <row r="95" spans="1:20" ht="12.75">
      <c r="A95" s="26"/>
      <c r="C95" s="19"/>
      <c r="D95" s="21"/>
      <c r="G95" s="19"/>
      <c r="H95" s="21"/>
      <c r="J95"/>
      <c r="K95" s="19"/>
      <c r="L95" s="25"/>
      <c r="N95" s="4"/>
      <c r="O95" s="19">
        <v>2500</v>
      </c>
      <c r="P95" s="21">
        <v>-95</v>
      </c>
      <c r="R95" s="24" t="s">
        <v>78</v>
      </c>
      <c r="S95" s="22">
        <v>2736</v>
      </c>
      <c r="T95" s="23">
        <v>-128.5</v>
      </c>
    </row>
    <row r="96" spans="1:20" ht="12.75">
      <c r="A96" s="26"/>
      <c r="C96" s="19"/>
      <c r="D96" s="21"/>
      <c r="G96" s="19"/>
      <c r="H96" s="21"/>
      <c r="J96"/>
      <c r="K96" s="19"/>
      <c r="L96" s="25"/>
      <c r="O96" s="19"/>
      <c r="P96" s="25"/>
      <c r="S96" s="19"/>
      <c r="T96" s="25"/>
    </row>
    <row r="97" spans="1:20" ht="12.75">
      <c r="A97" s="26"/>
      <c r="C97" s="19"/>
      <c r="D97" s="21"/>
      <c r="G97" s="19"/>
      <c r="H97" s="21"/>
      <c r="J97"/>
      <c r="K97" s="19"/>
      <c r="L97" s="25"/>
      <c r="O97" s="19"/>
      <c r="P97" s="25"/>
      <c r="S97" s="19"/>
      <c r="T97" s="25"/>
    </row>
    <row r="98" spans="1:20" ht="12.75">
      <c r="A98" s="26"/>
      <c r="C98" s="19"/>
      <c r="D98" s="21"/>
      <c r="G98" s="19"/>
      <c r="H98" s="21"/>
      <c r="J98"/>
      <c r="K98" s="19"/>
      <c r="L98" s="25"/>
      <c r="O98" s="19"/>
      <c r="P98" s="25"/>
      <c r="S98" s="19"/>
      <c r="T98" s="25"/>
    </row>
    <row r="99" spans="1:20" ht="15.75">
      <c r="A99" s="13">
        <f>A91+1</f>
        <v>13</v>
      </c>
      <c r="B99" s="14" t="s">
        <v>61</v>
      </c>
      <c r="C99" s="15" t="s">
        <v>75</v>
      </c>
      <c r="D99" s="16" t="s">
        <v>95</v>
      </c>
      <c r="F99" s="14" t="s">
        <v>57</v>
      </c>
      <c r="G99" s="15" t="s">
        <v>75</v>
      </c>
      <c r="H99" s="16" t="s">
        <v>95</v>
      </c>
      <c r="J99" s="14" t="s">
        <v>91</v>
      </c>
      <c r="K99" s="15" t="s">
        <v>75</v>
      </c>
      <c r="L99" s="16" t="s">
        <v>95</v>
      </c>
      <c r="N99" s="14" t="s">
        <v>80</v>
      </c>
      <c r="O99" s="15" t="s">
        <v>75</v>
      </c>
      <c r="P99" s="16" t="s">
        <v>95</v>
      </c>
      <c r="R99" s="14" t="s">
        <v>25</v>
      </c>
      <c r="S99" s="15" t="s">
        <v>75</v>
      </c>
      <c r="T99" s="16" t="s">
        <v>95</v>
      </c>
    </row>
    <row r="100" spans="1:20" ht="15.75">
      <c r="A100" s="13"/>
      <c r="B100" s="18" t="s">
        <v>168</v>
      </c>
      <c r="C100" s="19">
        <v>0</v>
      </c>
      <c r="D100" s="21">
        <v>-262</v>
      </c>
      <c r="F100" s="18" t="s">
        <v>169</v>
      </c>
      <c r="G100" s="19">
        <v>0</v>
      </c>
      <c r="H100" s="21">
        <v>-258</v>
      </c>
      <c r="J100" s="18" t="s">
        <v>170</v>
      </c>
      <c r="K100" s="19">
        <v>0</v>
      </c>
      <c r="L100" s="21">
        <v>-269.3</v>
      </c>
      <c r="N100" s="27" t="s">
        <v>171</v>
      </c>
      <c r="O100" s="19">
        <v>0</v>
      </c>
      <c r="P100" s="21">
        <v>-251.9</v>
      </c>
      <c r="R100" s="18" t="s">
        <v>172</v>
      </c>
      <c r="S100" s="19">
        <v>0</v>
      </c>
      <c r="T100" s="21">
        <v>-284.8</v>
      </c>
    </row>
    <row r="101" spans="1:20" ht="12.75">
      <c r="A101" s="13"/>
      <c r="B101" s="4" t="s">
        <v>77</v>
      </c>
      <c r="C101" s="19">
        <v>2125</v>
      </c>
      <c r="D101" s="21">
        <v>-166</v>
      </c>
      <c r="F101" s="4" t="s">
        <v>77</v>
      </c>
      <c r="G101" s="19">
        <v>1405</v>
      </c>
      <c r="H101" s="21">
        <v>-202</v>
      </c>
      <c r="J101" s="4" t="s">
        <v>77</v>
      </c>
      <c r="K101" s="19">
        <v>1680</v>
      </c>
      <c r="L101" s="21">
        <v>-220.5</v>
      </c>
      <c r="N101" s="4" t="s">
        <v>77</v>
      </c>
      <c r="O101" s="19">
        <v>1638</v>
      </c>
      <c r="P101" s="21">
        <v>-178.7</v>
      </c>
      <c r="R101" s="4" t="s">
        <v>77</v>
      </c>
      <c r="S101" s="19">
        <v>1193</v>
      </c>
      <c r="T101" s="21">
        <v>-205.7</v>
      </c>
    </row>
    <row r="102" spans="1:20" ht="12.75">
      <c r="A102" s="13"/>
      <c r="B102" s="4" t="s">
        <v>76</v>
      </c>
      <c r="C102" s="19">
        <v>2980</v>
      </c>
      <c r="D102" s="21">
        <v>-130</v>
      </c>
      <c r="F102" s="4" t="s">
        <v>76</v>
      </c>
      <c r="G102" s="19">
        <v>3151</v>
      </c>
      <c r="H102" s="21">
        <v>-130</v>
      </c>
      <c r="J102"/>
      <c r="K102" s="19"/>
      <c r="L102" s="25"/>
      <c r="O102" s="19"/>
      <c r="P102" s="25"/>
      <c r="S102" s="19"/>
      <c r="T102" s="25"/>
    </row>
    <row r="103" spans="1:20" ht="12.75">
      <c r="A103" s="13"/>
      <c r="C103" s="19"/>
      <c r="D103" s="21"/>
      <c r="G103" s="19"/>
      <c r="H103" s="21"/>
      <c r="J103"/>
      <c r="K103" s="19"/>
      <c r="L103" s="25"/>
      <c r="O103" s="19"/>
      <c r="P103" s="25"/>
      <c r="S103" s="19"/>
      <c r="T103" s="25"/>
    </row>
    <row r="104" spans="1:20" ht="12.75">
      <c r="A104" s="13"/>
      <c r="C104" s="19"/>
      <c r="D104" s="21"/>
      <c r="G104" s="19"/>
      <c r="H104" s="21"/>
      <c r="J104"/>
      <c r="K104" s="19"/>
      <c r="L104" s="25"/>
      <c r="O104" s="19"/>
      <c r="P104" s="25"/>
      <c r="S104" s="19"/>
      <c r="T104" s="25"/>
    </row>
    <row r="105" spans="1:20" ht="12.75">
      <c r="A105" s="13"/>
      <c r="C105" s="19"/>
      <c r="D105" s="21"/>
      <c r="G105" s="19"/>
      <c r="H105" s="21"/>
      <c r="J105"/>
      <c r="K105" s="19"/>
      <c r="L105" s="25"/>
      <c r="O105" s="19"/>
      <c r="P105" s="25"/>
      <c r="S105" s="19"/>
      <c r="T105" s="25"/>
    </row>
    <row r="106" spans="1:20" ht="12.75">
      <c r="A106" s="13"/>
      <c r="C106" s="19"/>
      <c r="D106" s="21"/>
      <c r="G106" s="19"/>
      <c r="H106" s="21"/>
      <c r="J106"/>
      <c r="K106" s="19"/>
      <c r="L106" s="25"/>
      <c r="O106" s="19"/>
      <c r="P106" s="25"/>
      <c r="S106" s="19"/>
      <c r="T106" s="25"/>
    </row>
    <row r="107" spans="1:20" ht="15.75">
      <c r="A107" s="26">
        <f>A99+1</f>
        <v>14</v>
      </c>
      <c r="B107" s="14" t="s">
        <v>12</v>
      </c>
      <c r="C107" s="15" t="s">
        <v>75</v>
      </c>
      <c r="D107" s="16" t="s">
        <v>95</v>
      </c>
      <c r="F107" s="14" t="s">
        <v>6</v>
      </c>
      <c r="G107" s="14" t="s">
        <v>75</v>
      </c>
      <c r="H107" s="16" t="s">
        <v>95</v>
      </c>
      <c r="J107" s="14" t="s">
        <v>26</v>
      </c>
      <c r="K107" s="14" t="s">
        <v>75</v>
      </c>
      <c r="L107" s="16" t="s">
        <v>95</v>
      </c>
      <c r="N107" s="14" t="s">
        <v>51</v>
      </c>
      <c r="O107" s="15" t="s">
        <v>75</v>
      </c>
      <c r="P107" s="16" t="s">
        <v>95</v>
      </c>
      <c r="R107" s="14" t="s">
        <v>88</v>
      </c>
      <c r="S107" s="15" t="s">
        <v>75</v>
      </c>
      <c r="T107" s="36" t="s">
        <v>95</v>
      </c>
    </row>
    <row r="108" spans="1:20" ht="15.75">
      <c r="A108" s="26"/>
      <c r="B108" s="18" t="s">
        <v>173</v>
      </c>
      <c r="C108" s="19">
        <v>0</v>
      </c>
      <c r="D108" s="21">
        <v>-285.7</v>
      </c>
      <c r="F108" s="18" t="s">
        <v>174</v>
      </c>
      <c r="G108" s="22">
        <v>0</v>
      </c>
      <c r="H108" s="23">
        <v>-265</v>
      </c>
      <c r="J108" s="18" t="s">
        <v>175</v>
      </c>
      <c r="K108" s="22">
        <v>0</v>
      </c>
      <c r="L108" s="23">
        <v>-286</v>
      </c>
      <c r="N108" s="18" t="s">
        <v>176</v>
      </c>
      <c r="O108" s="19">
        <v>0</v>
      </c>
      <c r="P108" s="21">
        <v>-281</v>
      </c>
      <c r="R108" s="18" t="s">
        <v>177</v>
      </c>
      <c r="S108" s="19">
        <v>0</v>
      </c>
      <c r="T108" s="21">
        <v>-290.4</v>
      </c>
    </row>
    <row r="109" spans="1:20" ht="12.75">
      <c r="A109" s="26"/>
      <c r="B109" s="4" t="s">
        <v>77</v>
      </c>
      <c r="C109" s="19">
        <v>1077</v>
      </c>
      <c r="D109" s="21">
        <v>-237</v>
      </c>
      <c r="F109" s="24" t="s">
        <v>77</v>
      </c>
      <c r="G109" s="22">
        <v>983</v>
      </c>
      <c r="H109" s="23">
        <v>-222</v>
      </c>
      <c r="J109" s="24" t="s">
        <v>77</v>
      </c>
      <c r="K109" s="22">
        <v>453</v>
      </c>
      <c r="L109" s="23">
        <v>-258</v>
      </c>
      <c r="N109" s="4" t="s">
        <v>77</v>
      </c>
      <c r="O109" s="19">
        <v>1043</v>
      </c>
      <c r="P109" s="21">
        <v>-233</v>
      </c>
      <c r="R109" s="4" t="s">
        <v>77</v>
      </c>
      <c r="S109" s="19">
        <v>1090</v>
      </c>
      <c r="T109" s="21">
        <v>-245</v>
      </c>
    </row>
    <row r="110" spans="1:20" ht="12.75">
      <c r="A110" s="26"/>
      <c r="C110" s="19"/>
      <c r="D110" s="21"/>
      <c r="F110" s="4" t="s">
        <v>78</v>
      </c>
      <c r="G110" s="19">
        <v>1895</v>
      </c>
      <c r="H110" s="21">
        <v>-183</v>
      </c>
      <c r="J110" s="24" t="s">
        <v>78</v>
      </c>
      <c r="K110" s="22">
        <v>1597</v>
      </c>
      <c r="L110" s="23">
        <v>-173</v>
      </c>
      <c r="N110" s="4" t="s">
        <v>78</v>
      </c>
      <c r="O110" s="19">
        <v>1640</v>
      </c>
      <c r="P110" s="21">
        <v>-205</v>
      </c>
      <c r="S110" s="19"/>
      <c r="T110" s="25"/>
    </row>
    <row r="111" spans="1:20" ht="12.75">
      <c r="A111" s="26"/>
      <c r="C111" s="19"/>
      <c r="D111" s="21"/>
      <c r="F111" s="4" t="s">
        <v>76</v>
      </c>
      <c r="G111" s="19">
        <v>2191</v>
      </c>
      <c r="H111" s="21">
        <v>-159</v>
      </c>
      <c r="J111" s="24" t="s">
        <v>76</v>
      </c>
      <c r="K111" s="22">
        <v>2000</v>
      </c>
      <c r="L111" s="23">
        <v>-128</v>
      </c>
      <c r="N111" s="4" t="s">
        <v>76</v>
      </c>
      <c r="O111" s="19">
        <v>2690</v>
      </c>
      <c r="P111" s="21">
        <v>-116</v>
      </c>
      <c r="S111" s="19"/>
      <c r="T111" s="25"/>
    </row>
    <row r="112" spans="1:20" ht="12.75">
      <c r="A112" s="26"/>
      <c r="C112" s="19"/>
      <c r="D112" s="21"/>
      <c r="G112" s="19">
        <v>2500</v>
      </c>
      <c r="H112" s="21">
        <v>-131</v>
      </c>
      <c r="J112" s="24"/>
      <c r="K112" s="22"/>
      <c r="L112" s="23"/>
      <c r="N112" s="4"/>
      <c r="O112" s="19"/>
      <c r="P112" s="21"/>
      <c r="S112" s="19"/>
      <c r="T112" s="25"/>
    </row>
    <row r="113" spans="1:20" ht="12.75">
      <c r="A113" s="26"/>
      <c r="C113" s="19"/>
      <c r="D113" s="21"/>
      <c r="G113" s="19"/>
      <c r="H113" s="25"/>
      <c r="J113"/>
      <c r="K113" s="19"/>
      <c r="L113" s="25"/>
      <c r="O113" s="19"/>
      <c r="P113" s="25"/>
      <c r="S113" s="19"/>
      <c r="T113" s="25"/>
    </row>
    <row r="114" spans="1:20" ht="12.75">
      <c r="A114" s="26"/>
      <c r="C114" s="19"/>
      <c r="D114" s="21"/>
      <c r="G114" s="19"/>
      <c r="H114" s="25"/>
      <c r="J114"/>
      <c r="K114" s="19"/>
      <c r="L114" s="25"/>
      <c r="O114" s="19"/>
      <c r="P114" s="25"/>
      <c r="S114" s="19"/>
      <c r="T114" s="25"/>
    </row>
    <row r="115" spans="1:20" ht="15.75">
      <c r="A115" s="13">
        <f>A107+1</f>
        <v>15</v>
      </c>
      <c r="B115" s="14" t="s">
        <v>89</v>
      </c>
      <c r="C115" s="15" t="s">
        <v>75</v>
      </c>
      <c r="D115" s="16" t="s">
        <v>95</v>
      </c>
      <c r="F115" s="14" t="s">
        <v>7</v>
      </c>
      <c r="G115" s="15" t="s">
        <v>75</v>
      </c>
      <c r="H115" s="16" t="s">
        <v>95</v>
      </c>
      <c r="J115" s="14" t="s">
        <v>54</v>
      </c>
      <c r="K115" s="15" t="s">
        <v>75</v>
      </c>
      <c r="L115" s="36" t="s">
        <v>95</v>
      </c>
      <c r="N115" s="14" t="s">
        <v>27</v>
      </c>
      <c r="O115" s="15" t="s">
        <v>75</v>
      </c>
      <c r="P115" s="16" t="s">
        <v>95</v>
      </c>
      <c r="R115" s="14" t="s">
        <v>92</v>
      </c>
      <c r="S115" s="14" t="s">
        <v>75</v>
      </c>
      <c r="T115" s="36" t="s">
        <v>95</v>
      </c>
    </row>
    <row r="116" spans="1:20" ht="15.75">
      <c r="A116" s="13"/>
      <c r="B116" s="18" t="s">
        <v>178</v>
      </c>
      <c r="C116" s="19">
        <v>0</v>
      </c>
      <c r="D116" s="21">
        <v>-289.4</v>
      </c>
      <c r="F116" s="18" t="s">
        <v>179</v>
      </c>
      <c r="G116" s="19">
        <v>0</v>
      </c>
      <c r="H116" s="21">
        <v>-286</v>
      </c>
      <c r="J116" s="18" t="s">
        <v>180</v>
      </c>
      <c r="K116" s="19">
        <v>0</v>
      </c>
      <c r="L116" s="21">
        <v>-293</v>
      </c>
      <c r="N116" s="18" t="s">
        <v>181</v>
      </c>
      <c r="O116" s="19">
        <v>0</v>
      </c>
      <c r="P116" s="21">
        <v>-286</v>
      </c>
      <c r="R116" s="18" t="s">
        <v>182</v>
      </c>
      <c r="S116" s="22">
        <v>0</v>
      </c>
      <c r="T116" s="23">
        <v>-298.2</v>
      </c>
    </row>
    <row r="117" spans="1:20" ht="12.75">
      <c r="A117" s="13"/>
      <c r="B117" s="4" t="s">
        <v>77</v>
      </c>
      <c r="C117" s="19">
        <v>1208</v>
      </c>
      <c r="D117" s="21">
        <v>-236.1</v>
      </c>
      <c r="F117" s="4" t="s">
        <v>77</v>
      </c>
      <c r="G117" s="19">
        <v>1556</v>
      </c>
      <c r="H117" s="21">
        <v>-212</v>
      </c>
      <c r="J117" s="4" t="s">
        <v>77</v>
      </c>
      <c r="K117" s="19">
        <v>1968</v>
      </c>
      <c r="L117" s="21">
        <v>-204</v>
      </c>
      <c r="N117" s="4" t="s">
        <v>77</v>
      </c>
      <c r="O117" s="19">
        <v>923</v>
      </c>
      <c r="P117" s="21">
        <v>-240</v>
      </c>
      <c r="R117" s="4" t="s">
        <v>77</v>
      </c>
      <c r="S117" s="42">
        <v>1925</v>
      </c>
      <c r="T117" s="43">
        <v>-210.8</v>
      </c>
    </row>
    <row r="118" spans="1:20" ht="12.75">
      <c r="A118" s="13"/>
      <c r="C118" s="19"/>
      <c r="D118" s="21"/>
      <c r="F118" s="4" t="s">
        <v>76</v>
      </c>
      <c r="G118" s="19">
        <v>2843</v>
      </c>
      <c r="H118" s="21">
        <v>-160</v>
      </c>
      <c r="J118" s="4" t="s">
        <v>76</v>
      </c>
      <c r="K118" s="19">
        <v>3493</v>
      </c>
      <c r="L118" s="21">
        <v>-136</v>
      </c>
      <c r="N118" s="4" t="s">
        <v>78</v>
      </c>
      <c r="O118" s="19">
        <v>1376</v>
      </c>
      <c r="P118" s="21">
        <v>-214</v>
      </c>
      <c r="R118" s="44"/>
      <c r="S118" s="42"/>
      <c r="T118" s="43"/>
    </row>
    <row r="119" spans="1:20" ht="12.75">
      <c r="A119" s="13"/>
      <c r="C119" s="19"/>
      <c r="D119" s="21"/>
      <c r="G119" s="19"/>
      <c r="H119" s="25"/>
      <c r="J119" s="44"/>
      <c r="K119" s="42"/>
      <c r="L119" s="43"/>
      <c r="N119" s="4" t="s">
        <v>76</v>
      </c>
      <c r="O119" s="19">
        <v>3125</v>
      </c>
      <c r="P119" s="21">
        <v>-52</v>
      </c>
      <c r="S119" s="19"/>
      <c r="T119" s="25"/>
    </row>
    <row r="120" spans="1:20" ht="12.75">
      <c r="A120" s="13"/>
      <c r="C120" s="19"/>
      <c r="D120" s="21"/>
      <c r="G120" s="19"/>
      <c r="H120" s="25"/>
      <c r="J120"/>
      <c r="K120" s="19"/>
      <c r="L120" s="25"/>
      <c r="N120" s="4"/>
      <c r="O120" s="19"/>
      <c r="P120" s="21"/>
      <c r="S120" s="19"/>
      <c r="T120" s="25"/>
    </row>
    <row r="121" spans="1:20" ht="12.75">
      <c r="A121" s="13"/>
      <c r="C121" s="19"/>
      <c r="D121" s="21"/>
      <c r="G121" s="19"/>
      <c r="H121" s="25"/>
      <c r="J121"/>
      <c r="K121" s="19"/>
      <c r="L121" s="25"/>
      <c r="O121" s="19"/>
      <c r="P121" s="25"/>
      <c r="S121" s="19"/>
      <c r="T121" s="25"/>
    </row>
    <row r="122" spans="1:20" ht="12.75">
      <c r="A122" s="13"/>
      <c r="C122" s="19"/>
      <c r="D122" s="21"/>
      <c r="G122" s="19"/>
      <c r="H122" s="25"/>
      <c r="J122"/>
      <c r="K122" s="19"/>
      <c r="L122" s="25"/>
      <c r="O122" s="19"/>
      <c r="P122" s="25"/>
      <c r="S122" s="19"/>
      <c r="T122" s="25"/>
    </row>
    <row r="123" spans="1:16" ht="15.75">
      <c r="A123" s="26">
        <f>A115+1</f>
        <v>16</v>
      </c>
      <c r="B123" s="14" t="s">
        <v>47</v>
      </c>
      <c r="C123" s="14" t="s">
        <v>75</v>
      </c>
      <c r="D123" s="16" t="s">
        <v>95</v>
      </c>
      <c r="F123" s="14" t="s">
        <v>93</v>
      </c>
      <c r="G123" s="15" t="s">
        <v>75</v>
      </c>
      <c r="H123" s="16" t="s">
        <v>95</v>
      </c>
      <c r="J123" s="14" t="s">
        <v>10</v>
      </c>
      <c r="K123" s="14" t="s">
        <v>75</v>
      </c>
      <c r="L123" s="16" t="s">
        <v>95</v>
      </c>
      <c r="N123" s="14" t="s">
        <v>80</v>
      </c>
      <c r="O123" s="14" t="s">
        <v>75</v>
      </c>
      <c r="P123" s="36" t="s">
        <v>95</v>
      </c>
    </row>
    <row r="124" spans="1:16" ht="15.75">
      <c r="A124" s="26"/>
      <c r="B124" s="18" t="s">
        <v>183</v>
      </c>
      <c r="C124" s="22">
        <v>72</v>
      </c>
      <c r="D124" s="23">
        <v>-299.99</v>
      </c>
      <c r="F124" s="18" t="s">
        <v>184</v>
      </c>
      <c r="G124" s="19">
        <v>0</v>
      </c>
      <c r="H124" s="21">
        <v>-288.6</v>
      </c>
      <c r="J124" s="18" t="s">
        <v>185</v>
      </c>
      <c r="K124" s="22">
        <v>65</v>
      </c>
      <c r="L124" s="23">
        <v>-300</v>
      </c>
      <c r="N124" s="18" t="s">
        <v>186</v>
      </c>
      <c r="O124" s="22">
        <v>0</v>
      </c>
      <c r="P124" s="23">
        <v>-295.6</v>
      </c>
    </row>
    <row r="125" spans="1:16" ht="12.75">
      <c r="A125" s="26"/>
      <c r="B125" s="24" t="s">
        <v>77</v>
      </c>
      <c r="C125" s="22">
        <v>1811</v>
      </c>
      <c r="D125" s="23">
        <v>-220</v>
      </c>
      <c r="F125" s="4" t="s">
        <v>77</v>
      </c>
      <c r="G125" s="19">
        <v>1558</v>
      </c>
      <c r="H125" s="21">
        <v>-219.7</v>
      </c>
      <c r="J125" s="24" t="s">
        <v>77</v>
      </c>
      <c r="K125" s="22">
        <v>1123</v>
      </c>
      <c r="L125" s="23">
        <v>-249</v>
      </c>
      <c r="N125" s="24" t="s">
        <v>77</v>
      </c>
      <c r="O125" s="22">
        <v>1638</v>
      </c>
      <c r="P125" s="23">
        <v>-224.1</v>
      </c>
    </row>
    <row r="126" spans="1:16" ht="12.75">
      <c r="A126" s="26"/>
      <c r="C126" s="19"/>
      <c r="D126" s="21"/>
      <c r="F126"/>
      <c r="G126" s="19"/>
      <c r="H126" s="25"/>
      <c r="J126" s="24" t="s">
        <v>78</v>
      </c>
      <c r="K126" s="22">
        <v>1756</v>
      </c>
      <c r="L126" s="23">
        <v>-217</v>
      </c>
      <c r="O126" s="19"/>
      <c r="P126" s="25"/>
    </row>
    <row r="127" spans="1:16" ht="12.75">
      <c r="A127" s="26"/>
      <c r="C127" s="19"/>
      <c r="D127" s="25"/>
      <c r="G127" s="19"/>
      <c r="H127" s="25"/>
      <c r="J127" s="4" t="s">
        <v>76</v>
      </c>
      <c r="K127" s="22">
        <v>2887</v>
      </c>
      <c r="L127" s="21">
        <v>-117</v>
      </c>
      <c r="O127" s="19"/>
      <c r="P127" s="25"/>
    </row>
    <row r="128" spans="1:16" ht="12.75">
      <c r="A128" s="26"/>
      <c r="C128" s="19"/>
      <c r="D128" s="25"/>
      <c r="G128" s="19"/>
      <c r="H128" s="25"/>
      <c r="J128"/>
      <c r="K128" s="19"/>
      <c r="L128" s="25"/>
      <c r="O128" s="19"/>
      <c r="P128" s="25"/>
    </row>
    <row r="129" spans="1:16" ht="12.75">
      <c r="A129" s="26"/>
      <c r="C129" s="19"/>
      <c r="D129" s="25"/>
      <c r="G129" s="19"/>
      <c r="H129" s="25"/>
      <c r="J129"/>
      <c r="K129" s="19"/>
      <c r="L129" s="25"/>
      <c r="O129" s="19"/>
      <c r="P129" s="25"/>
    </row>
    <row r="130" spans="1:16" ht="12.75">
      <c r="A130" s="26"/>
      <c r="C130" s="19"/>
      <c r="D130" s="25"/>
      <c r="G130" s="19"/>
      <c r="H130" s="25"/>
      <c r="J130"/>
      <c r="K130" s="19"/>
      <c r="L130" s="25"/>
      <c r="O130" s="19"/>
      <c r="P130" s="25"/>
    </row>
    <row r="131" spans="1:10" ht="15.75">
      <c r="A131" s="13">
        <f>A123+1</f>
        <v>17</v>
      </c>
      <c r="F131" s="14" t="s">
        <v>94</v>
      </c>
      <c r="G131" s="14" t="s">
        <v>75</v>
      </c>
      <c r="H131" s="16" t="s">
        <v>95</v>
      </c>
      <c r="J131"/>
    </row>
    <row r="132" spans="1:12" ht="15.75">
      <c r="A132" s="13"/>
      <c r="F132" s="18" t="s">
        <v>187</v>
      </c>
      <c r="G132" s="22">
        <v>56.91</v>
      </c>
      <c r="H132" s="23">
        <v>-299.999</v>
      </c>
      <c r="J132" s="27"/>
      <c r="K132" s="39"/>
      <c r="L132" s="45"/>
    </row>
    <row r="133" spans="1:12" ht="12.75">
      <c r="A133" s="13"/>
      <c r="F133" s="24" t="s">
        <v>77</v>
      </c>
      <c r="G133" s="22">
        <v>1773</v>
      </c>
      <c r="H133" s="23">
        <v>-221.6</v>
      </c>
      <c r="J133" s="35"/>
      <c r="K133" s="39"/>
      <c r="L133" s="45"/>
    </row>
    <row r="134" spans="1:12" ht="12.75">
      <c r="A134" s="13"/>
      <c r="G134" s="19"/>
      <c r="H134" s="25"/>
      <c r="J134" s="35"/>
      <c r="K134" s="39"/>
      <c r="L134" s="45"/>
    </row>
    <row r="135" spans="1:12" ht="12.75">
      <c r="A135" s="13"/>
      <c r="G135" s="19"/>
      <c r="H135" s="21"/>
      <c r="J135" s="35"/>
      <c r="K135" s="39"/>
      <c r="L135" s="45"/>
    </row>
    <row r="136" spans="1:12" ht="12.75">
      <c r="A136" s="13"/>
      <c r="G136" s="19"/>
      <c r="H136" s="21"/>
      <c r="J136" s="35"/>
      <c r="K136" s="39"/>
      <c r="L136" s="45"/>
    </row>
    <row r="137" spans="1:12" ht="12.75">
      <c r="A137" s="13"/>
      <c r="G137" s="19"/>
      <c r="H137" s="21"/>
      <c r="J137" s="35"/>
      <c r="K137" s="39"/>
      <c r="L137" s="45"/>
    </row>
    <row r="138" spans="1:8" ht="12.75">
      <c r="A138" s="13"/>
      <c r="G138" s="19"/>
      <c r="H138" s="21"/>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4" ht="12.75">
      <c r="A154" s="13"/>
      <c r="B154" s="46"/>
      <c r="C154" s="47"/>
      <c r="D154" s="47"/>
    </row>
    <row r="155" spans="1:4" ht="15.75">
      <c r="A155" s="26">
        <v>1</v>
      </c>
      <c r="B155" s="18" t="s">
        <v>79</v>
      </c>
      <c r="C155" s="18" t="s">
        <v>75</v>
      </c>
      <c r="D155" s="16" t="s">
        <v>95</v>
      </c>
    </row>
    <row r="156" spans="1:4" ht="15.75">
      <c r="A156" s="26"/>
      <c r="B156" s="30" t="s">
        <v>103</v>
      </c>
      <c r="C156" s="40">
        <v>0</v>
      </c>
      <c r="D156" s="21">
        <v>-14</v>
      </c>
    </row>
    <row r="157" spans="1:4" ht="12.75">
      <c r="A157" s="26"/>
      <c r="C157" s="40">
        <v>480</v>
      </c>
      <c r="D157" s="21">
        <v>-0.001</v>
      </c>
    </row>
    <row r="158" spans="1:4" ht="12.75">
      <c r="A158" s="26"/>
      <c r="B158" s="41"/>
      <c r="C158" s="40"/>
      <c r="D158" s="21"/>
    </row>
    <row r="159" spans="1:4" ht="12.75">
      <c r="A159" s="26"/>
      <c r="C159" s="40"/>
      <c r="D159" s="21"/>
    </row>
    <row r="160" spans="1:4" ht="12.75">
      <c r="A160" s="26"/>
      <c r="C160" s="40"/>
      <c r="D160" s="21"/>
    </row>
    <row r="161" spans="1:4" ht="12.75">
      <c r="A161" s="26"/>
      <c r="C161" s="40"/>
      <c r="D161" s="21"/>
    </row>
    <row r="162" spans="1:4" ht="12.75">
      <c r="A162" s="26"/>
      <c r="C162" s="40"/>
      <c r="D162" s="21"/>
    </row>
    <row r="163" spans="1:4" ht="15.75">
      <c r="A163" s="13">
        <f>A155+1</f>
        <v>2</v>
      </c>
      <c r="B163" s="18" t="s">
        <v>2</v>
      </c>
      <c r="C163" s="18" t="s">
        <v>75</v>
      </c>
      <c r="D163" s="16" t="s">
        <v>95</v>
      </c>
    </row>
    <row r="164" spans="1:4" ht="15.75">
      <c r="A164" s="13"/>
      <c r="B164" s="30" t="s">
        <v>167</v>
      </c>
      <c r="C164" s="40">
        <v>0</v>
      </c>
      <c r="D164" s="21">
        <v>-266.6</v>
      </c>
    </row>
    <row r="165" spans="1:4" ht="12.75">
      <c r="A165" s="13"/>
      <c r="B165" s="4" t="s">
        <v>77</v>
      </c>
      <c r="C165" s="40">
        <v>932</v>
      </c>
      <c r="D165" s="21">
        <v>-220</v>
      </c>
    </row>
    <row r="166" spans="1:4" ht="12.75">
      <c r="A166" s="13"/>
      <c r="B166" s="41" t="s">
        <v>76</v>
      </c>
      <c r="C166" s="40">
        <v>2345</v>
      </c>
      <c r="D166" s="21">
        <v>-147.6</v>
      </c>
    </row>
    <row r="167" spans="1:4" ht="12.75">
      <c r="A167" s="13"/>
      <c r="B167" s="4" t="s">
        <v>78</v>
      </c>
      <c r="C167" s="40">
        <v>2736</v>
      </c>
      <c r="D167" s="21">
        <v>-128.5</v>
      </c>
    </row>
    <row r="168" spans="1:4" ht="12.75">
      <c r="A168" s="13"/>
      <c r="C168" s="40"/>
      <c r="D168" s="21"/>
    </row>
    <row r="169" spans="1:4" ht="12.75">
      <c r="A169" s="13"/>
      <c r="C169" s="40"/>
      <c r="D169" s="21"/>
    </row>
    <row r="170" spans="1:4" ht="12.75">
      <c r="A170" s="13"/>
      <c r="C170" s="40"/>
      <c r="D170" s="21"/>
    </row>
    <row r="171" spans="1:5" ht="15.75">
      <c r="A171" s="154">
        <f>A163+1</f>
        <v>3</v>
      </c>
      <c r="B171" s="18" t="s">
        <v>2</v>
      </c>
      <c r="C171" s="18" t="s">
        <v>75</v>
      </c>
      <c r="D171" s="16" t="s">
        <v>95</v>
      </c>
      <c r="E171" s="156"/>
    </row>
    <row r="172" spans="1:5" ht="15.75">
      <c r="A172" s="154"/>
      <c r="B172" s="18" t="s">
        <v>565</v>
      </c>
      <c r="C172" s="157">
        <v>298</v>
      </c>
      <c r="D172" s="147">
        <v>-102.39521261347348</v>
      </c>
      <c r="E172" s="48"/>
    </row>
    <row r="173" spans="1:5" ht="15">
      <c r="A173" s="154"/>
      <c r="B173"/>
      <c r="C173" s="158">
        <v>933</v>
      </c>
      <c r="D173" s="148">
        <v>-129.545016722408</v>
      </c>
      <c r="E173" s="6"/>
    </row>
    <row r="174" spans="1:5" ht="15">
      <c r="A174" s="154"/>
      <c r="B174"/>
      <c r="C174" s="158">
        <v>2000</v>
      </c>
      <c r="D174" s="148">
        <v>-155.08862876254182</v>
      </c>
      <c r="E174" s="49"/>
    </row>
    <row r="175" spans="1:5" ht="12.75">
      <c r="A175" s="154"/>
      <c r="C175" s="40"/>
      <c r="D175" s="21"/>
      <c r="E175" s="6"/>
    </row>
    <row r="176" spans="1:5" ht="12.75">
      <c r="A176" s="154"/>
      <c r="C176" s="40"/>
      <c r="D176" s="21"/>
      <c r="E176" s="6"/>
    </row>
    <row r="177" spans="1:5" ht="12.75">
      <c r="A177" s="154"/>
      <c r="C177" s="40"/>
      <c r="D177" s="21"/>
      <c r="E177" s="6"/>
    </row>
    <row r="178" spans="1:5" ht="12.75">
      <c r="A178" s="154"/>
      <c r="C178" s="40"/>
      <c r="D178" s="21"/>
      <c r="E178" s="6"/>
    </row>
    <row r="179" spans="1:5" ht="15.75">
      <c r="A179" s="13">
        <f>A171+1</f>
        <v>4</v>
      </c>
      <c r="B179" s="18" t="s">
        <v>3</v>
      </c>
      <c r="C179" s="18" t="s">
        <v>75</v>
      </c>
      <c r="D179" s="16" t="s">
        <v>95</v>
      </c>
      <c r="E179" s="156"/>
    </row>
    <row r="180" spans="1:5" ht="15.75">
      <c r="A180" s="13"/>
      <c r="B180" s="30" t="s">
        <v>112</v>
      </c>
      <c r="C180" s="40">
        <v>0</v>
      </c>
      <c r="D180" s="21">
        <v>-104</v>
      </c>
      <c r="E180" s="48"/>
    </row>
    <row r="181" spans="1:5" ht="12.75">
      <c r="A181" s="13"/>
      <c r="B181" s="4" t="s">
        <v>76</v>
      </c>
      <c r="C181" s="40">
        <v>585</v>
      </c>
      <c r="D181" s="21">
        <v>-79</v>
      </c>
      <c r="E181" s="6"/>
    </row>
    <row r="182" spans="1:5" ht="12.75">
      <c r="A182" s="13"/>
      <c r="B182" s="41" t="s">
        <v>5</v>
      </c>
      <c r="C182" s="40">
        <v>730</v>
      </c>
      <c r="D182" s="21">
        <v>-77</v>
      </c>
      <c r="E182" s="49"/>
    </row>
    <row r="183" spans="1:5" ht="12.75">
      <c r="A183" s="13"/>
      <c r="B183" s="4" t="s">
        <v>78</v>
      </c>
      <c r="C183" s="40">
        <v>886</v>
      </c>
      <c r="D183" s="21">
        <v>-71</v>
      </c>
      <c r="E183" s="6"/>
    </row>
    <row r="184" spans="1:5" ht="12.75">
      <c r="A184" s="13"/>
      <c r="C184" s="40">
        <v>2500</v>
      </c>
      <c r="D184" s="21">
        <v>-16</v>
      </c>
      <c r="E184" s="6"/>
    </row>
    <row r="185" spans="1:5" ht="12.75">
      <c r="A185" s="13"/>
      <c r="C185" s="40"/>
      <c r="D185" s="21"/>
      <c r="E185" s="6"/>
    </row>
    <row r="186" spans="1:5" ht="12.75">
      <c r="A186" s="13"/>
      <c r="C186" s="40"/>
      <c r="D186" s="21"/>
      <c r="E186" s="6"/>
    </row>
    <row r="187" spans="1:5" ht="15.75">
      <c r="A187" s="26">
        <f>A179+1</f>
        <v>5</v>
      </c>
      <c r="B187" s="18" t="s">
        <v>5</v>
      </c>
      <c r="C187" s="18" t="s">
        <v>75</v>
      </c>
      <c r="D187" s="16" t="s">
        <v>95</v>
      </c>
      <c r="E187" s="156"/>
    </row>
    <row r="188" spans="1:5" ht="15.75">
      <c r="A188" s="26"/>
      <c r="B188" s="30" t="s">
        <v>116</v>
      </c>
      <c r="C188" s="40">
        <v>0</v>
      </c>
      <c r="D188" s="21">
        <v>-200.5</v>
      </c>
      <c r="E188" s="48"/>
    </row>
    <row r="189" spans="1:5" ht="12.75">
      <c r="A189" s="26"/>
      <c r="B189" s="4" t="s">
        <v>76</v>
      </c>
      <c r="C189" s="40">
        <v>723</v>
      </c>
      <c r="D189" s="21">
        <v>-171.5</v>
      </c>
      <c r="E189" s="6"/>
    </row>
    <row r="190" spans="1:5" ht="12.75">
      <c r="A190" s="26"/>
      <c r="B190" s="41" t="s">
        <v>77</v>
      </c>
      <c r="C190" s="40">
        <v>2313</v>
      </c>
      <c r="D190" s="21">
        <v>-112</v>
      </c>
      <c r="E190" s="49"/>
    </row>
    <row r="191" spans="1:5" ht="12.75">
      <c r="A191" s="26"/>
      <c r="C191" s="40"/>
      <c r="D191" s="21"/>
      <c r="E191" s="49"/>
    </row>
    <row r="192" spans="1:5" ht="12.75">
      <c r="A192" s="26"/>
      <c r="C192" s="40"/>
      <c r="D192" s="21"/>
      <c r="E192" s="49"/>
    </row>
    <row r="193" spans="1:5" ht="12.75">
      <c r="A193" s="26"/>
      <c r="C193" s="40"/>
      <c r="D193" s="21"/>
      <c r="E193" s="6"/>
    </row>
    <row r="194" spans="1:5" ht="12.75">
      <c r="A194" s="26"/>
      <c r="C194" s="40"/>
      <c r="D194" s="21"/>
      <c r="E194" s="6"/>
    </row>
    <row r="195" spans="1:5" ht="15.75">
      <c r="A195" s="13">
        <f>A187+1</f>
        <v>6</v>
      </c>
      <c r="B195" s="18" t="s">
        <v>6</v>
      </c>
      <c r="C195" s="18" t="s">
        <v>75</v>
      </c>
      <c r="D195" s="16" t="s">
        <v>95</v>
      </c>
      <c r="E195" s="156"/>
    </row>
    <row r="196" spans="1:5" ht="15.75">
      <c r="A196" s="13"/>
      <c r="B196" s="30" t="s">
        <v>174</v>
      </c>
      <c r="C196" s="40">
        <v>0</v>
      </c>
      <c r="D196" s="21">
        <v>-265</v>
      </c>
      <c r="E196" s="48"/>
    </row>
    <row r="197" spans="1:5" ht="12.75">
      <c r="A197" s="13"/>
      <c r="B197" s="4" t="s">
        <v>77</v>
      </c>
      <c r="C197" s="40">
        <v>983</v>
      </c>
      <c r="D197" s="21">
        <v>-222</v>
      </c>
      <c r="E197" s="6"/>
    </row>
    <row r="198" spans="1:5" ht="12.75">
      <c r="A198" s="13"/>
      <c r="B198" s="41" t="s">
        <v>78</v>
      </c>
      <c r="C198" s="40">
        <v>1895</v>
      </c>
      <c r="D198" s="21">
        <v>-183</v>
      </c>
      <c r="E198" s="49"/>
    </row>
    <row r="199" spans="1:5" ht="12.75">
      <c r="A199" s="13"/>
      <c r="B199" s="41" t="s">
        <v>76</v>
      </c>
      <c r="C199" s="40">
        <v>2191</v>
      </c>
      <c r="D199" s="21">
        <v>-159</v>
      </c>
      <c r="E199" s="6"/>
    </row>
    <row r="200" spans="1:5" ht="12.75">
      <c r="A200" s="13"/>
      <c r="B200" s="41"/>
      <c r="C200" s="40">
        <v>2500</v>
      </c>
      <c r="D200" s="21">
        <v>-131</v>
      </c>
      <c r="E200" s="6"/>
    </row>
    <row r="201" spans="1:5" ht="12.75">
      <c r="A201" s="13"/>
      <c r="C201" s="40"/>
      <c r="D201" s="21"/>
      <c r="E201" s="6"/>
    </row>
    <row r="202" spans="1:5" ht="12.75">
      <c r="A202" s="13"/>
      <c r="C202" s="40"/>
      <c r="D202" s="21"/>
      <c r="E202" s="6"/>
    </row>
    <row r="203" spans="1:4" ht="15.75">
      <c r="A203" s="26">
        <f>A195+1</f>
        <v>7</v>
      </c>
      <c r="B203" s="18" t="s">
        <v>7</v>
      </c>
      <c r="C203" s="28" t="s">
        <v>75</v>
      </c>
      <c r="D203" s="16" t="s">
        <v>95</v>
      </c>
    </row>
    <row r="204" spans="1:4" ht="15.75">
      <c r="A204" s="26"/>
      <c r="B204" s="30" t="s">
        <v>179</v>
      </c>
      <c r="C204" s="40">
        <v>0</v>
      </c>
      <c r="D204" s="21">
        <v>-286</v>
      </c>
    </row>
    <row r="205" spans="1:4" ht="12.75">
      <c r="A205" s="26"/>
      <c r="B205" s="4" t="s">
        <v>77</v>
      </c>
      <c r="C205" s="40">
        <v>1556</v>
      </c>
      <c r="D205" s="21">
        <v>-212</v>
      </c>
    </row>
    <row r="206" spans="1:4" ht="12.75">
      <c r="A206" s="26"/>
      <c r="B206" s="41" t="s">
        <v>76</v>
      </c>
      <c r="C206" s="40">
        <v>2843</v>
      </c>
      <c r="D206" s="21">
        <v>-160</v>
      </c>
    </row>
    <row r="207" spans="1:5" ht="12.75">
      <c r="A207" s="26"/>
      <c r="C207" s="40"/>
      <c r="D207" s="21"/>
      <c r="E207" s="6"/>
    </row>
    <row r="208" spans="1:5" ht="12.75">
      <c r="A208" s="26"/>
      <c r="C208" s="40"/>
      <c r="D208" s="21"/>
      <c r="E208" s="49"/>
    </row>
    <row r="209" spans="1:5" ht="12.75">
      <c r="A209" s="26"/>
      <c r="C209" s="40"/>
      <c r="D209" s="21"/>
      <c r="E209" s="6"/>
    </row>
    <row r="210" spans="1:5" ht="12.75">
      <c r="A210" s="26"/>
      <c r="C210" s="40"/>
      <c r="D210" s="21"/>
      <c r="E210" s="6"/>
    </row>
    <row r="211" spans="1:5" ht="15.75">
      <c r="A211" s="13">
        <f>A203+1</f>
        <v>8</v>
      </c>
      <c r="B211" s="18" t="s">
        <v>8</v>
      </c>
      <c r="C211" s="28" t="s">
        <v>75</v>
      </c>
      <c r="D211" s="16" t="s">
        <v>95</v>
      </c>
      <c r="E211" s="156"/>
    </row>
    <row r="212" spans="1:5" ht="15.75">
      <c r="A212" s="13"/>
      <c r="B212" s="30" t="s">
        <v>188</v>
      </c>
      <c r="C212" s="40">
        <v>0</v>
      </c>
      <c r="D212" s="21">
        <v>0.7999999999999545</v>
      </c>
      <c r="E212" s="48"/>
    </row>
    <row r="213" spans="1:5" ht="12.75">
      <c r="A213" s="13"/>
      <c r="B213" s="4" t="s">
        <v>76</v>
      </c>
      <c r="C213" s="40">
        <v>1098</v>
      </c>
      <c r="D213" s="21">
        <v>-8.282285714285706</v>
      </c>
      <c r="E213" s="49"/>
    </row>
    <row r="214" spans="1:5" ht="12.75">
      <c r="A214" s="13"/>
      <c r="C214" s="40">
        <v>1400</v>
      </c>
      <c r="D214" s="21">
        <v>-14.247214854111405</v>
      </c>
      <c r="E214" s="6"/>
    </row>
    <row r="215" spans="1:5" ht="12.75">
      <c r="A215" s="13"/>
      <c r="C215" s="40"/>
      <c r="D215" s="21"/>
      <c r="E215" s="6"/>
    </row>
    <row r="216" spans="1:5" ht="12.75">
      <c r="A216" s="13"/>
      <c r="B216" s="41"/>
      <c r="C216" s="40"/>
      <c r="D216" s="21"/>
      <c r="E216" s="6"/>
    </row>
    <row r="217" spans="1:5" ht="12.75">
      <c r="A217" s="13"/>
      <c r="C217" s="40"/>
      <c r="D217" s="21"/>
      <c r="E217" s="6"/>
    </row>
    <row r="218" spans="1:5" ht="12.75">
      <c r="A218" s="13"/>
      <c r="C218" s="40"/>
      <c r="D218" s="21"/>
      <c r="E218" s="6"/>
    </row>
    <row r="219" spans="1:5" ht="15.75">
      <c r="A219" s="26">
        <f>A211+1</f>
        <v>9</v>
      </c>
      <c r="B219" s="18" t="s">
        <v>8</v>
      </c>
      <c r="C219" s="28" t="s">
        <v>75</v>
      </c>
      <c r="D219" s="16" t="s">
        <v>95</v>
      </c>
      <c r="E219" s="156"/>
    </row>
    <row r="220" spans="1:5" ht="15.75">
      <c r="A220" s="26"/>
      <c r="B220" s="30" t="s">
        <v>143</v>
      </c>
      <c r="C220" s="40">
        <v>0</v>
      </c>
      <c r="D220" s="21">
        <v>-103.6</v>
      </c>
      <c r="E220" s="48"/>
    </row>
    <row r="221" spans="1:5" ht="12.75">
      <c r="A221" s="26"/>
      <c r="B221" s="41"/>
      <c r="C221" s="40">
        <v>1400</v>
      </c>
      <c r="D221" s="21">
        <v>-33.3</v>
      </c>
      <c r="E221" s="6"/>
    </row>
    <row r="222" spans="1:5" ht="12.75">
      <c r="A222" s="26"/>
      <c r="C222" s="40"/>
      <c r="D222" s="21"/>
      <c r="E222" s="49"/>
    </row>
    <row r="223" spans="1:5" ht="12.75">
      <c r="A223" s="26"/>
      <c r="C223" s="40"/>
      <c r="D223" s="21"/>
      <c r="E223" s="6"/>
    </row>
    <row r="224" spans="1:5" ht="12.75">
      <c r="A224" s="26"/>
      <c r="C224" s="40"/>
      <c r="D224" s="21"/>
      <c r="E224" s="6"/>
    </row>
    <row r="225" spans="1:5" ht="12.75">
      <c r="A225" s="26"/>
      <c r="C225" s="40"/>
      <c r="D225" s="21"/>
      <c r="E225" s="6"/>
    </row>
    <row r="226" spans="1:5" ht="12.75">
      <c r="A226" s="26"/>
      <c r="C226" s="40"/>
      <c r="D226" s="21"/>
      <c r="E226" s="6"/>
    </row>
    <row r="227" spans="1:5" ht="15.75">
      <c r="A227" s="13">
        <f>A219+1</f>
        <v>10</v>
      </c>
      <c r="B227" s="18" t="s">
        <v>9</v>
      </c>
      <c r="C227" s="28" t="s">
        <v>75</v>
      </c>
      <c r="D227" s="16" t="s">
        <v>95</v>
      </c>
      <c r="E227" s="156"/>
    </row>
    <row r="228" spans="1:5" ht="15.75">
      <c r="A228" s="13"/>
      <c r="B228" s="30" t="s">
        <v>106</v>
      </c>
      <c r="C228" s="40">
        <v>0</v>
      </c>
      <c r="D228" s="21">
        <v>-53.4</v>
      </c>
      <c r="E228" s="48"/>
    </row>
    <row r="229" spans="1:5" ht="12.75">
      <c r="A229" s="13"/>
      <c r="C229" s="40">
        <v>3400</v>
      </c>
      <c r="D229" s="21">
        <v>-195.9</v>
      </c>
      <c r="E229" s="6"/>
    </row>
    <row r="230" spans="1:5" ht="12.75">
      <c r="A230" s="13"/>
      <c r="B230" s="41"/>
      <c r="C230" s="40"/>
      <c r="D230" s="21"/>
      <c r="E230" s="49"/>
    </row>
    <row r="231" spans="1:5" ht="12.75">
      <c r="A231" s="13"/>
      <c r="C231" s="40"/>
      <c r="D231" s="21"/>
      <c r="E231" s="6"/>
    </row>
    <row r="232" spans="1:5" ht="12.75">
      <c r="A232" s="13"/>
      <c r="C232" s="40"/>
      <c r="D232" s="21"/>
      <c r="E232" s="6"/>
    </row>
    <row r="233" spans="1:5" ht="12.75">
      <c r="A233" s="13"/>
      <c r="C233" s="40"/>
      <c r="D233" s="21"/>
      <c r="E233" s="6"/>
    </row>
    <row r="234" spans="1:5" ht="12.75">
      <c r="A234" s="13"/>
      <c r="C234" s="40"/>
      <c r="D234" s="21"/>
      <c r="E234" s="6"/>
    </row>
    <row r="235" spans="1:5" ht="15.75">
      <c r="A235" s="26">
        <f>A227+1</f>
        <v>11</v>
      </c>
      <c r="B235" s="18" t="s">
        <v>9</v>
      </c>
      <c r="C235" s="28" t="s">
        <v>75</v>
      </c>
      <c r="D235" s="16" t="s">
        <v>95</v>
      </c>
      <c r="E235" s="156"/>
    </row>
    <row r="236" spans="1:4" ht="15.75">
      <c r="A236" s="26"/>
      <c r="B236" s="30" t="s">
        <v>127</v>
      </c>
      <c r="C236" s="40">
        <v>0</v>
      </c>
      <c r="D236" s="21">
        <v>-94.2</v>
      </c>
    </row>
    <row r="237" spans="1:5" ht="12.75">
      <c r="A237" s="26"/>
      <c r="C237" s="40">
        <v>3400</v>
      </c>
      <c r="D237" s="21">
        <v>-95.9</v>
      </c>
      <c r="E237" s="6"/>
    </row>
    <row r="238" spans="1:5" ht="12.75">
      <c r="A238" s="26"/>
      <c r="B238" s="41"/>
      <c r="C238" s="40"/>
      <c r="D238" s="21"/>
      <c r="E238" s="49"/>
    </row>
    <row r="239" spans="1:5" ht="12.75">
      <c r="A239" s="26"/>
      <c r="C239" s="40"/>
      <c r="D239" s="21"/>
      <c r="E239" s="6"/>
    </row>
    <row r="240" spans="1:5" ht="12.75">
      <c r="A240" s="26"/>
      <c r="C240" s="40"/>
      <c r="D240" s="21"/>
      <c r="E240" s="6"/>
    </row>
    <row r="241" spans="1:5" ht="12.75">
      <c r="A241" s="26"/>
      <c r="C241" s="40"/>
      <c r="D241" s="21"/>
      <c r="E241" s="6"/>
    </row>
    <row r="242" spans="1:5" ht="12.75">
      <c r="A242" s="26"/>
      <c r="C242" s="40"/>
      <c r="D242" s="21"/>
      <c r="E242" s="6"/>
    </row>
    <row r="243" spans="1:5" ht="15.75">
      <c r="A243" s="13">
        <f>A235+1</f>
        <v>12</v>
      </c>
      <c r="B243" s="18" t="s">
        <v>9</v>
      </c>
      <c r="C243" s="28" t="s">
        <v>75</v>
      </c>
      <c r="D243" s="16" t="s">
        <v>95</v>
      </c>
      <c r="E243" s="156"/>
    </row>
    <row r="244" spans="1:5" ht="15.75">
      <c r="A244" s="13"/>
      <c r="B244" s="30" t="s">
        <v>139</v>
      </c>
      <c r="C244" s="40">
        <v>0</v>
      </c>
      <c r="D244" s="21">
        <v>-135</v>
      </c>
      <c r="E244" s="48"/>
    </row>
    <row r="245" spans="1:5" ht="12.75">
      <c r="A245" s="13"/>
      <c r="C245" s="40">
        <v>3400</v>
      </c>
      <c r="D245" s="21">
        <v>4.700000000000017</v>
      </c>
      <c r="E245" s="6"/>
    </row>
    <row r="246" spans="1:5" ht="12.75">
      <c r="A246" s="13"/>
      <c r="B246" s="41"/>
      <c r="C246" s="40"/>
      <c r="D246" s="21"/>
      <c r="E246" s="49"/>
    </row>
    <row r="247" spans="1:5" ht="12.75">
      <c r="A247" s="13"/>
      <c r="C247" s="40"/>
      <c r="D247" s="21"/>
      <c r="E247" s="6"/>
    </row>
    <row r="248" spans="1:5" ht="12.75">
      <c r="A248" s="13"/>
      <c r="C248" s="40"/>
      <c r="D248" s="21"/>
      <c r="E248" s="6"/>
    </row>
    <row r="249" spans="1:5" ht="12.75">
      <c r="A249" s="13"/>
      <c r="C249" s="40"/>
      <c r="D249" s="21"/>
      <c r="E249" s="6"/>
    </row>
    <row r="250" spans="1:5" ht="12.75">
      <c r="A250" s="13"/>
      <c r="C250" s="40"/>
      <c r="D250" s="21"/>
      <c r="E250" s="6"/>
    </row>
    <row r="251" spans="1:5" ht="15.75">
      <c r="A251" s="26">
        <f>A243+1</f>
        <v>13</v>
      </c>
      <c r="B251" s="18" t="s">
        <v>10</v>
      </c>
      <c r="C251" s="28" t="s">
        <v>75</v>
      </c>
      <c r="D251" s="16" t="s">
        <v>95</v>
      </c>
      <c r="E251" s="6"/>
    </row>
    <row r="252" spans="1:5" ht="15.75">
      <c r="A252" s="26"/>
      <c r="B252" s="30" t="s">
        <v>185</v>
      </c>
      <c r="C252" s="40">
        <v>65</v>
      </c>
      <c r="D252" s="21">
        <v>-299.999</v>
      </c>
      <c r="E252" s="6"/>
    </row>
    <row r="253" spans="1:5" ht="12.75">
      <c r="A253" s="26"/>
      <c r="B253" s="4" t="s">
        <v>77</v>
      </c>
      <c r="C253" s="40">
        <v>1123</v>
      </c>
      <c r="D253" s="21">
        <v>-249</v>
      </c>
      <c r="E253" s="6"/>
    </row>
    <row r="254" spans="1:5" ht="12.75">
      <c r="A254" s="26"/>
      <c r="B254" s="41" t="s">
        <v>78</v>
      </c>
      <c r="C254" s="40">
        <v>1756</v>
      </c>
      <c r="D254" s="21">
        <v>-217</v>
      </c>
      <c r="E254" s="6"/>
    </row>
    <row r="255" spans="1:5" ht="12.75">
      <c r="A255" s="26"/>
      <c r="B255" s="4" t="s">
        <v>76</v>
      </c>
      <c r="C255" s="40">
        <v>2887</v>
      </c>
      <c r="D255" s="21">
        <v>-117</v>
      </c>
      <c r="E255" s="6"/>
    </row>
    <row r="256" spans="1:5" ht="12.75">
      <c r="A256" s="26"/>
      <c r="C256" s="40"/>
      <c r="D256" s="21"/>
      <c r="E256" s="6"/>
    </row>
    <row r="257" spans="1:5" ht="12.75">
      <c r="A257" s="26"/>
      <c r="C257" s="40"/>
      <c r="D257" s="21"/>
      <c r="E257" s="6"/>
    </row>
    <row r="258" spans="1:5" ht="12.75">
      <c r="A258" s="26"/>
      <c r="C258" s="40"/>
      <c r="D258" s="21"/>
      <c r="E258" s="6"/>
    </row>
    <row r="259" spans="1:5" ht="15.75">
      <c r="A259" s="13">
        <f>A251+1</f>
        <v>14</v>
      </c>
      <c r="B259" s="18" t="s">
        <v>83</v>
      </c>
      <c r="C259" s="28" t="s">
        <v>75</v>
      </c>
      <c r="D259" s="16" t="s">
        <v>95</v>
      </c>
      <c r="E259" s="6"/>
    </row>
    <row r="260" spans="1:5" ht="15.75">
      <c r="A260" s="13"/>
      <c r="B260" s="30" t="s">
        <v>132</v>
      </c>
      <c r="C260" s="40">
        <v>0</v>
      </c>
      <c r="D260" s="23">
        <v>-124</v>
      </c>
      <c r="E260" s="6"/>
    </row>
    <row r="261" spans="1:5" ht="12.75">
      <c r="A261" s="13"/>
      <c r="B261" s="4" t="s">
        <v>77</v>
      </c>
      <c r="C261" s="40">
        <v>594</v>
      </c>
      <c r="D261" s="23">
        <v>-96</v>
      </c>
      <c r="E261" s="6"/>
    </row>
    <row r="262" spans="1:5" ht="12.75">
      <c r="A262" s="13"/>
      <c r="B262" s="4" t="s">
        <v>78</v>
      </c>
      <c r="C262" s="40">
        <v>1040</v>
      </c>
      <c r="D262" s="21">
        <v>-74</v>
      </c>
      <c r="E262" s="6"/>
    </row>
    <row r="263" spans="1:5" ht="12.75">
      <c r="A263" s="13"/>
      <c r="C263" s="40">
        <v>1800</v>
      </c>
      <c r="D263" s="21">
        <v>-0.001</v>
      </c>
      <c r="E263" s="6"/>
    </row>
    <row r="264" spans="1:5" ht="12.75">
      <c r="A264" s="13"/>
      <c r="C264" s="40"/>
      <c r="D264" s="21"/>
      <c r="E264" s="6"/>
    </row>
    <row r="265" spans="1:5" ht="12.75">
      <c r="A265" s="13"/>
      <c r="C265" s="40"/>
      <c r="D265" s="21"/>
      <c r="E265" s="6"/>
    </row>
    <row r="266" spans="1:5" ht="12.75">
      <c r="A266" s="13"/>
      <c r="C266" s="40"/>
      <c r="D266" s="21"/>
      <c r="E266" s="6"/>
    </row>
    <row r="267" spans="1:5" ht="15.75">
      <c r="A267" s="26">
        <f>A259+1</f>
        <v>15</v>
      </c>
      <c r="B267" s="18" t="s">
        <v>12</v>
      </c>
      <c r="C267" s="18" t="s">
        <v>75</v>
      </c>
      <c r="D267" s="16" t="s">
        <v>95</v>
      </c>
      <c r="E267" s="156"/>
    </row>
    <row r="268" spans="1:5" ht="15.75">
      <c r="A268" s="26"/>
      <c r="B268" s="18" t="s">
        <v>173</v>
      </c>
      <c r="C268" s="40">
        <v>0</v>
      </c>
      <c r="D268" s="21">
        <v>-285.7</v>
      </c>
      <c r="E268" s="48"/>
    </row>
    <row r="269" spans="1:5" ht="12.75">
      <c r="A269" s="26"/>
      <c r="B269" s="4" t="s">
        <v>77</v>
      </c>
      <c r="C269" s="40">
        <v>1077</v>
      </c>
      <c r="D269" s="21">
        <v>-237</v>
      </c>
      <c r="E269" s="6"/>
    </row>
    <row r="270" spans="1:5" ht="12.75">
      <c r="A270" s="26"/>
      <c r="C270" s="40"/>
      <c r="D270" s="21"/>
      <c r="E270" s="49"/>
    </row>
    <row r="271" spans="1:5" ht="12.75">
      <c r="A271" s="26"/>
      <c r="C271" s="40"/>
      <c r="D271" s="21"/>
      <c r="E271" s="6"/>
    </row>
    <row r="272" spans="1:5" ht="12.75">
      <c r="A272" s="26"/>
      <c r="C272" s="40"/>
      <c r="D272" s="21"/>
      <c r="E272" s="6"/>
    </row>
    <row r="273" spans="1:5" ht="12.75">
      <c r="A273" s="26"/>
      <c r="C273" s="40"/>
      <c r="D273" s="21"/>
      <c r="E273" s="6"/>
    </row>
    <row r="274" spans="1:5" ht="12.75">
      <c r="A274" s="26"/>
      <c r="C274" s="40"/>
      <c r="D274" s="21"/>
      <c r="E274" s="6"/>
    </row>
    <row r="275" spans="1:4" ht="15.75">
      <c r="A275" s="13">
        <f>A267+1</f>
        <v>16</v>
      </c>
      <c r="B275" s="18" t="s">
        <v>12</v>
      </c>
      <c r="C275" s="28" t="s">
        <v>75</v>
      </c>
      <c r="D275" s="16" t="s">
        <v>95</v>
      </c>
    </row>
    <row r="276" spans="1:4" ht="15.75">
      <c r="A276" s="13"/>
      <c r="B276" s="30" t="s">
        <v>189</v>
      </c>
      <c r="C276" s="40">
        <v>0</v>
      </c>
      <c r="D276" s="21">
        <v>-180.9</v>
      </c>
    </row>
    <row r="277" spans="1:4" ht="12.75">
      <c r="A277" s="13"/>
      <c r="B277"/>
      <c r="C277" s="40">
        <v>1077</v>
      </c>
      <c r="D277" s="21">
        <v>-109.4</v>
      </c>
    </row>
    <row r="278" spans="1:4" ht="12.75">
      <c r="A278" s="13"/>
      <c r="B278" s="41"/>
      <c r="C278" s="40"/>
      <c r="D278" s="50"/>
    </row>
    <row r="279" spans="1:8" ht="12.75">
      <c r="A279" s="13"/>
      <c r="C279" s="40"/>
      <c r="D279" s="50"/>
      <c r="G279" s="22"/>
      <c r="H279" s="23"/>
    </row>
    <row r="280" spans="1:8" ht="12.75">
      <c r="A280" s="13"/>
      <c r="C280" s="40"/>
      <c r="D280" s="50"/>
      <c r="G280" s="19"/>
      <c r="H280" s="21"/>
    </row>
    <row r="281" spans="1:8" ht="12.75">
      <c r="A281" s="13"/>
      <c r="C281" s="40"/>
      <c r="D281" s="50"/>
      <c r="G281" s="19"/>
      <c r="H281" s="21"/>
    </row>
    <row r="282" spans="1:16" ht="12.75">
      <c r="A282" s="13"/>
      <c r="C282" s="40"/>
      <c r="D282" s="50"/>
      <c r="N282" s="51"/>
      <c r="O282" s="51"/>
      <c r="P282" s="51"/>
    </row>
    <row r="283" spans="1:16" ht="15.75">
      <c r="A283" s="26">
        <f>A275+1</f>
        <v>17</v>
      </c>
      <c r="B283" s="18" t="s">
        <v>13</v>
      </c>
      <c r="C283" s="28" t="s">
        <v>75</v>
      </c>
      <c r="D283" s="16" t="s">
        <v>95</v>
      </c>
      <c r="N283" s="51"/>
      <c r="O283" s="51"/>
      <c r="P283" s="51"/>
    </row>
    <row r="284" spans="1:16" ht="15.75">
      <c r="A284" s="26"/>
      <c r="B284" s="30" t="s">
        <v>148</v>
      </c>
      <c r="C284" s="40">
        <v>0</v>
      </c>
      <c r="D284" s="21">
        <v>-114.2</v>
      </c>
      <c r="N284" s="51"/>
      <c r="O284" s="51"/>
      <c r="P284" s="51"/>
    </row>
    <row r="285" spans="1:16" ht="12.75">
      <c r="A285" s="26"/>
      <c r="B285" s="4" t="s">
        <v>77</v>
      </c>
      <c r="C285" s="40">
        <v>1768</v>
      </c>
      <c r="D285" s="21">
        <v>-41.5</v>
      </c>
      <c r="E285" s="6"/>
      <c r="N285" s="51"/>
      <c r="O285" s="51"/>
      <c r="P285" s="51"/>
    </row>
    <row r="286" spans="1:16" ht="12.75">
      <c r="A286" s="26"/>
      <c r="B286" s="41" t="s">
        <v>76</v>
      </c>
      <c r="C286" s="40">
        <v>2078</v>
      </c>
      <c r="D286" s="21">
        <v>-27</v>
      </c>
      <c r="E286" s="49"/>
      <c r="F286" s="24"/>
      <c r="G286" s="22"/>
      <c r="H286" s="23"/>
      <c r="N286" s="51"/>
      <c r="O286" s="51"/>
      <c r="P286" s="51"/>
    </row>
    <row r="287" spans="1:16" ht="12.75">
      <c r="A287" s="26"/>
      <c r="C287" s="40">
        <v>2500</v>
      </c>
      <c r="D287" s="21">
        <v>-12</v>
      </c>
      <c r="E287" s="6"/>
      <c r="G287" s="22"/>
      <c r="H287" s="23"/>
      <c r="N287" s="51"/>
      <c r="O287" s="51"/>
      <c r="P287" s="51"/>
    </row>
    <row r="288" spans="1:16" ht="12.75">
      <c r="A288" s="26"/>
      <c r="C288" s="40"/>
      <c r="D288" s="21"/>
      <c r="E288" s="6"/>
      <c r="G288" s="19"/>
      <c r="H288" s="21"/>
      <c r="N288" s="51"/>
      <c r="O288" s="51"/>
      <c r="P288" s="51"/>
    </row>
    <row r="289" spans="1:16" ht="12.75">
      <c r="A289" s="26"/>
      <c r="C289" s="40"/>
      <c r="D289" s="21"/>
      <c r="E289" s="6"/>
      <c r="G289" s="19"/>
      <c r="H289" s="21"/>
      <c r="N289" s="51"/>
      <c r="O289" s="51"/>
      <c r="P289" s="51"/>
    </row>
    <row r="290" spans="1:16" ht="12.75">
      <c r="A290" s="26"/>
      <c r="C290" s="40"/>
      <c r="D290" s="21"/>
      <c r="E290" s="6"/>
      <c r="N290" s="51"/>
      <c r="O290" s="51"/>
      <c r="P290" s="51"/>
    </row>
    <row r="291" spans="1:16" ht="15.75">
      <c r="A291" s="13">
        <f>A283+1</f>
        <v>18</v>
      </c>
      <c r="B291" s="18" t="s">
        <v>14</v>
      </c>
      <c r="C291" s="28" t="s">
        <v>75</v>
      </c>
      <c r="D291" s="16" t="s">
        <v>95</v>
      </c>
      <c r="N291" s="51"/>
      <c r="O291" s="51"/>
      <c r="P291" s="51"/>
    </row>
    <row r="292" spans="1:16" ht="15.75">
      <c r="A292" s="13"/>
      <c r="B292" s="30" t="s">
        <v>108</v>
      </c>
      <c r="C292" s="40">
        <v>0</v>
      </c>
      <c r="D292" s="21">
        <v>-178.5</v>
      </c>
      <c r="N292" s="51"/>
      <c r="O292" s="51"/>
      <c r="P292" s="51"/>
    </row>
    <row r="293" spans="1:16" ht="12.75">
      <c r="A293" s="13"/>
      <c r="B293" s="4" t="s">
        <v>77</v>
      </c>
      <c r="C293" s="40">
        <v>2176</v>
      </c>
      <c r="D293" s="21">
        <v>-90</v>
      </c>
      <c r="N293" s="51"/>
      <c r="O293" s="51"/>
      <c r="P293" s="51"/>
    </row>
    <row r="294" spans="1:16" ht="12.75">
      <c r="A294" s="13"/>
      <c r="B294" s="41" t="s">
        <v>78</v>
      </c>
      <c r="C294" s="40">
        <v>2495</v>
      </c>
      <c r="D294" s="21">
        <v>-77.5</v>
      </c>
      <c r="F294" s="24"/>
      <c r="G294" s="22"/>
      <c r="H294" s="23"/>
      <c r="N294" s="51"/>
      <c r="O294" s="51"/>
      <c r="P294" s="51"/>
    </row>
    <row r="295" spans="1:16" ht="12.75">
      <c r="A295" s="13"/>
      <c r="B295" s="4" t="s">
        <v>76</v>
      </c>
      <c r="C295" s="40">
        <v>2603</v>
      </c>
      <c r="D295" s="21">
        <v>-75.5</v>
      </c>
      <c r="G295" s="22"/>
      <c r="H295" s="23"/>
      <c r="N295" s="51"/>
      <c r="O295" s="51"/>
      <c r="P295" s="51"/>
    </row>
    <row r="296" spans="1:16" ht="12.75">
      <c r="A296" s="13"/>
      <c r="C296" s="40"/>
      <c r="D296" s="21"/>
      <c r="G296" s="19"/>
      <c r="H296" s="21"/>
      <c r="N296" s="51"/>
      <c r="O296" s="51"/>
      <c r="P296" s="51"/>
    </row>
    <row r="297" spans="1:16" ht="12.75">
      <c r="A297" s="13"/>
      <c r="C297" s="40"/>
      <c r="D297" s="21"/>
      <c r="G297" s="19"/>
      <c r="H297" s="21"/>
      <c r="N297" s="51"/>
      <c r="O297" s="51"/>
      <c r="P297" s="51"/>
    </row>
    <row r="298" spans="1:12" ht="12.75">
      <c r="A298" s="13"/>
      <c r="C298" s="40"/>
      <c r="D298" s="21"/>
      <c r="J298" s="35"/>
      <c r="K298" s="51"/>
      <c r="L298" s="51"/>
    </row>
    <row r="299" spans="1:12" ht="15.75">
      <c r="A299" s="26">
        <f>A291+1</f>
        <v>19</v>
      </c>
      <c r="B299" s="18" t="s">
        <v>14</v>
      </c>
      <c r="C299" s="18" t="s">
        <v>75</v>
      </c>
      <c r="D299" s="16" t="s">
        <v>95</v>
      </c>
      <c r="J299" s="35"/>
      <c r="K299" s="51"/>
      <c r="L299" s="51"/>
    </row>
    <row r="300" spans="1:12" ht="15.75">
      <c r="A300" s="26"/>
      <c r="B300" s="30" t="s">
        <v>190</v>
      </c>
      <c r="C300" s="40">
        <v>0</v>
      </c>
      <c r="D300" s="21">
        <v>-26.5</v>
      </c>
      <c r="J300" s="35"/>
      <c r="K300" s="51"/>
      <c r="L300" s="51"/>
    </row>
    <row r="301" spans="1:12" ht="12.75">
      <c r="A301" s="26"/>
      <c r="B301" s="4" t="s">
        <v>76</v>
      </c>
      <c r="C301" s="40">
        <v>1660</v>
      </c>
      <c r="D301" s="21">
        <v>40.95863970588232</v>
      </c>
      <c r="J301" s="35"/>
      <c r="K301" s="51"/>
      <c r="L301" s="51"/>
    </row>
    <row r="302" spans="1:12" ht="12.75">
      <c r="A302" s="26"/>
      <c r="B302" s="41"/>
      <c r="C302" s="40"/>
      <c r="D302" s="21"/>
      <c r="F302" s="24"/>
      <c r="G302" s="22"/>
      <c r="H302" s="23"/>
      <c r="J302" s="35"/>
      <c r="K302" s="51"/>
      <c r="L302" s="51"/>
    </row>
    <row r="303" spans="1:12" ht="12.75">
      <c r="A303" s="26"/>
      <c r="C303" s="40"/>
      <c r="D303" s="21"/>
      <c r="G303" s="22"/>
      <c r="H303" s="23"/>
      <c r="J303" s="35"/>
      <c r="K303" s="51"/>
      <c r="L303" s="51"/>
    </row>
    <row r="304" spans="1:12" ht="12.75">
      <c r="A304" s="26"/>
      <c r="C304" s="40"/>
      <c r="D304" s="21"/>
      <c r="G304" s="19"/>
      <c r="H304" s="21"/>
      <c r="J304" s="35"/>
      <c r="K304" s="51"/>
      <c r="L304" s="51"/>
    </row>
    <row r="305" spans="1:12" ht="12.75">
      <c r="A305" s="26"/>
      <c r="C305" s="40"/>
      <c r="D305" s="21"/>
      <c r="G305" s="19"/>
      <c r="H305" s="21"/>
      <c r="J305" s="35"/>
      <c r="K305" s="51"/>
      <c r="L305" s="51"/>
    </row>
    <row r="306" spans="1:12" ht="12.75">
      <c r="A306" s="26"/>
      <c r="C306" s="40"/>
      <c r="D306" s="21"/>
      <c r="J306" s="35"/>
      <c r="K306" s="51"/>
      <c r="L306" s="51"/>
    </row>
    <row r="307" spans="1:12" ht="15.75">
      <c r="A307" s="13">
        <f>A299+1</f>
        <v>20</v>
      </c>
      <c r="B307" s="18" t="s">
        <v>86</v>
      </c>
      <c r="C307" s="18" t="s">
        <v>75</v>
      </c>
      <c r="D307" s="16" t="s">
        <v>95</v>
      </c>
      <c r="J307" s="35"/>
      <c r="K307" s="51"/>
      <c r="L307" s="51"/>
    </row>
    <row r="308" spans="1:12" ht="15.75">
      <c r="A308" s="13"/>
      <c r="B308" s="30" t="s">
        <v>140</v>
      </c>
      <c r="C308" s="40">
        <v>0</v>
      </c>
      <c r="D308" s="21">
        <v>-151.8</v>
      </c>
      <c r="J308" s="35"/>
      <c r="K308" s="51"/>
      <c r="L308" s="51"/>
    </row>
    <row r="309" spans="1:12" ht="12.75">
      <c r="A309" s="13"/>
      <c r="B309" s="4" t="s">
        <v>77</v>
      </c>
      <c r="C309" s="40">
        <v>302</v>
      </c>
      <c r="D309" s="21">
        <v>-125</v>
      </c>
      <c r="J309" s="35"/>
      <c r="K309" s="51"/>
      <c r="L309" s="51"/>
    </row>
    <row r="310" spans="1:12" ht="12.75">
      <c r="A310" s="13"/>
      <c r="B310" s="41" t="s">
        <v>76</v>
      </c>
      <c r="C310" s="40">
        <v>763</v>
      </c>
      <c r="D310" s="21">
        <v>-84</v>
      </c>
      <c r="J310" s="35"/>
      <c r="K310" s="51"/>
      <c r="L310" s="51"/>
    </row>
    <row r="311" spans="1:12" ht="12.75">
      <c r="A311" s="13"/>
      <c r="B311" s="4" t="s">
        <v>5</v>
      </c>
      <c r="C311" s="40">
        <v>915</v>
      </c>
      <c r="D311" s="21">
        <v>-73</v>
      </c>
      <c r="J311" s="35"/>
      <c r="K311" s="51"/>
      <c r="L311" s="51"/>
    </row>
    <row r="312" spans="1:12" ht="12.75">
      <c r="A312" s="13"/>
      <c r="B312" s="4" t="s">
        <v>78</v>
      </c>
      <c r="C312" s="40">
        <v>955</v>
      </c>
      <c r="D312" s="21">
        <v>-72</v>
      </c>
      <c r="G312" s="22"/>
      <c r="H312" s="23"/>
      <c r="J312" s="35"/>
      <c r="K312" s="51"/>
      <c r="L312" s="51"/>
    </row>
    <row r="313" spans="1:12" ht="12.75">
      <c r="A313" s="13"/>
      <c r="C313" s="40"/>
      <c r="D313" s="21"/>
      <c r="G313" s="19"/>
      <c r="H313" s="21"/>
      <c r="J313" s="35"/>
      <c r="K313" s="51"/>
      <c r="L313" s="51"/>
    </row>
    <row r="314" spans="1:4" ht="12.75">
      <c r="A314" s="13"/>
      <c r="C314" s="40"/>
      <c r="D314" s="21"/>
    </row>
    <row r="315" spans="1:8" ht="15.75">
      <c r="A315" s="26">
        <f>A307+1</f>
        <v>21</v>
      </c>
      <c r="B315" s="18" t="s">
        <v>15</v>
      </c>
      <c r="C315" s="18" t="s">
        <v>75</v>
      </c>
      <c r="D315" s="16" t="s">
        <v>95</v>
      </c>
      <c r="F315" s="18"/>
      <c r="G315" s="18"/>
      <c r="H315" s="16"/>
    </row>
    <row r="316" spans="1:8" ht="15.75">
      <c r="A316" s="26"/>
      <c r="B316" s="30" t="s">
        <v>111</v>
      </c>
      <c r="C316" s="40">
        <v>0</v>
      </c>
      <c r="D316" s="21">
        <v>-80</v>
      </c>
      <c r="G316" s="40"/>
      <c r="H316" s="21"/>
    </row>
    <row r="317" spans="1:8" ht="12.75">
      <c r="A317" s="26"/>
      <c r="B317" s="4" t="s">
        <v>77</v>
      </c>
      <c r="C317" s="40">
        <v>1357</v>
      </c>
      <c r="D317" s="21">
        <v>-33</v>
      </c>
      <c r="G317" s="40"/>
      <c r="H317" s="21"/>
    </row>
    <row r="318" spans="1:8" ht="12.75">
      <c r="A318" s="26"/>
      <c r="B318" s="41" t="s">
        <v>76</v>
      </c>
      <c r="C318" s="40">
        <v>1509</v>
      </c>
      <c r="D318" s="21">
        <v>-28</v>
      </c>
      <c r="G318" s="40"/>
      <c r="H318" s="21"/>
    </row>
    <row r="319" spans="1:4" ht="12.75">
      <c r="A319" s="26"/>
      <c r="C319" s="40">
        <v>2500</v>
      </c>
      <c r="D319" s="21">
        <v>-9.5</v>
      </c>
    </row>
    <row r="320" spans="1:4" ht="12.75">
      <c r="A320" s="26"/>
      <c r="C320" s="40"/>
      <c r="D320" s="21"/>
    </row>
    <row r="321" spans="1:4" ht="12.75">
      <c r="A321" s="26"/>
      <c r="C321" s="40"/>
      <c r="D321" s="21"/>
    </row>
    <row r="322" spans="1:4" ht="12.75">
      <c r="A322" s="26"/>
      <c r="C322" s="40"/>
      <c r="D322" s="21"/>
    </row>
    <row r="323" spans="1:4" ht="15.75">
      <c r="A323" s="13">
        <f>A315+1</f>
        <v>22</v>
      </c>
      <c r="B323" s="18" t="s">
        <v>15</v>
      </c>
      <c r="C323" s="18" t="s">
        <v>75</v>
      </c>
      <c r="D323" s="16" t="s">
        <v>95</v>
      </c>
    </row>
    <row r="324" spans="1:4" ht="15.75">
      <c r="A324" s="13"/>
      <c r="B324" s="30" t="s">
        <v>104</v>
      </c>
      <c r="C324" s="40">
        <v>0</v>
      </c>
      <c r="D324" s="21">
        <v>-69</v>
      </c>
    </row>
    <row r="325" spans="1:4" ht="12.75">
      <c r="A325" s="13"/>
      <c r="B325" s="4" t="s">
        <v>77</v>
      </c>
      <c r="C325" s="40">
        <v>1509</v>
      </c>
      <c r="D325" s="21">
        <v>3.841269841269842</v>
      </c>
    </row>
    <row r="326" spans="1:4" ht="12.75">
      <c r="A326" s="13"/>
      <c r="B326" s="41" t="s">
        <v>76</v>
      </c>
      <c r="C326" s="40">
        <v>1609</v>
      </c>
      <c r="D326" s="21">
        <v>7.133198789101918</v>
      </c>
    </row>
    <row r="327" spans="1:4" ht="12.75">
      <c r="A327" s="13"/>
      <c r="C327" s="40"/>
      <c r="D327" s="21"/>
    </row>
    <row r="328" spans="1:4" ht="12.75">
      <c r="A328" s="13"/>
      <c r="C328" s="40"/>
      <c r="D328" s="21"/>
    </row>
    <row r="329" spans="1:4" ht="12.75">
      <c r="A329" s="13"/>
      <c r="C329" s="40"/>
      <c r="D329" s="21"/>
    </row>
    <row r="330" spans="1:4" ht="12.75">
      <c r="A330" s="13"/>
      <c r="C330" s="40"/>
      <c r="D330" s="21"/>
    </row>
    <row r="331" spans="1:8" ht="15.75">
      <c r="A331" s="159">
        <f>A323+1</f>
        <v>23</v>
      </c>
      <c r="B331" s="155" t="s">
        <v>91</v>
      </c>
      <c r="C331" s="18" t="s">
        <v>75</v>
      </c>
      <c r="D331" s="16" t="s">
        <v>95</v>
      </c>
      <c r="F331" s="18" t="s">
        <v>91</v>
      </c>
      <c r="G331" s="18" t="s">
        <v>75</v>
      </c>
      <c r="H331" s="16" t="s">
        <v>95</v>
      </c>
    </row>
    <row r="332" spans="1:8" ht="18">
      <c r="A332" s="159"/>
      <c r="B332" s="155" t="s">
        <v>583</v>
      </c>
      <c r="C332" s="162">
        <v>0</v>
      </c>
      <c r="D332" s="163">
        <v>-296.3</v>
      </c>
      <c r="F332" s="30" t="s">
        <v>170</v>
      </c>
      <c r="G332" s="40">
        <v>0</v>
      </c>
      <c r="H332" s="21">
        <v>-269.3</v>
      </c>
    </row>
    <row r="333" spans="1:8" ht="15">
      <c r="A333" s="159"/>
      <c r="B333" s="155" t="s">
        <v>77</v>
      </c>
      <c r="C333" s="162">
        <v>1680</v>
      </c>
      <c r="D333" s="163">
        <v>-220.5</v>
      </c>
      <c r="F333" s="4" t="s">
        <v>77</v>
      </c>
      <c r="G333" s="40">
        <v>1680</v>
      </c>
      <c r="H333" s="21">
        <v>-220.5</v>
      </c>
    </row>
    <row r="334" spans="1:4" ht="15">
      <c r="A334" s="159"/>
      <c r="B334" s="155" t="s">
        <v>76</v>
      </c>
      <c r="C334" s="162">
        <f>2408+273</f>
        <v>2681</v>
      </c>
      <c r="D334" s="163">
        <f>D333+(C334-C333)*(D333-D332)/(C333-C332)</f>
        <v>-175.3358333333333</v>
      </c>
    </row>
    <row r="335" spans="1:4" ht="15">
      <c r="A335" s="159"/>
      <c r="B335" s="155" t="s">
        <v>78</v>
      </c>
      <c r="C335" s="162">
        <v>2840</v>
      </c>
      <c r="D335" s="163">
        <f>D334+(C335-C334)*(D334-D333)/(C334-C333)</f>
        <v>-168.16190476190474</v>
      </c>
    </row>
    <row r="336" spans="1:4" ht="12.75">
      <c r="A336" s="159"/>
      <c r="B336" s="41"/>
      <c r="C336" s="40"/>
      <c r="D336" s="21"/>
    </row>
    <row r="337" spans="1:4" ht="12.75">
      <c r="A337" s="159"/>
      <c r="C337" s="40"/>
      <c r="D337" s="21"/>
    </row>
    <row r="338" spans="1:4" ht="12.75">
      <c r="A338" s="159"/>
      <c r="C338" s="40"/>
      <c r="D338" s="21"/>
    </row>
    <row r="339" spans="1:8" ht="15.75">
      <c r="A339" s="160">
        <f>A331+1</f>
        <v>24</v>
      </c>
      <c r="B339" s="155" t="s">
        <v>90</v>
      </c>
      <c r="C339" s="18" t="s">
        <v>75</v>
      </c>
      <c r="D339" s="16" t="s">
        <v>95</v>
      </c>
      <c r="F339" s="18" t="s">
        <v>90</v>
      </c>
      <c r="G339" s="18" t="s">
        <v>75</v>
      </c>
      <c r="H339" s="16" t="s">
        <v>95</v>
      </c>
    </row>
    <row r="340" spans="1:8" ht="18">
      <c r="A340" s="160"/>
      <c r="B340" s="155" t="s">
        <v>584</v>
      </c>
      <c r="C340" s="164">
        <v>28.67</v>
      </c>
      <c r="D340" s="153">
        <v>-299.999</v>
      </c>
      <c r="F340" s="18" t="s">
        <v>165</v>
      </c>
      <c r="G340" s="40">
        <v>0</v>
      </c>
      <c r="H340" s="21">
        <v>-260.1</v>
      </c>
    </row>
    <row r="341" spans="1:8" ht="15">
      <c r="A341" s="160"/>
      <c r="B341" s="155" t="s">
        <v>77</v>
      </c>
      <c r="C341" s="164">
        <v>1770</v>
      </c>
      <c r="D341" s="153">
        <v>-221.1</v>
      </c>
      <c r="F341" s="4" t="s">
        <v>77</v>
      </c>
      <c r="G341" s="34">
        <v>1770</v>
      </c>
      <c r="H341" s="21">
        <v>-208.7</v>
      </c>
    </row>
    <row r="342" spans="1:8" ht="15">
      <c r="A342" s="160"/>
      <c r="B342" s="155" t="s">
        <v>76</v>
      </c>
      <c r="C342" s="164">
        <f>2344+273</f>
        <v>2617</v>
      </c>
      <c r="D342" s="153">
        <f>D341+(C342-C341)*(D341-D340)/(C341-C340)</f>
        <v>-182.72275214921925</v>
      </c>
      <c r="G342" s="40"/>
      <c r="H342" s="21"/>
    </row>
    <row r="343" spans="1:8" ht="15">
      <c r="A343" s="160"/>
      <c r="B343" s="155" t="s">
        <v>78</v>
      </c>
      <c r="C343" s="164">
        <v>3141</v>
      </c>
      <c r="D343" s="153">
        <f>D342+(C343-C342)*(D342-D341)/(C342-C341)</f>
        <v>-158.9805114481459</v>
      </c>
      <c r="G343" s="40"/>
      <c r="H343" s="21"/>
    </row>
    <row r="344" spans="1:8" ht="12.75">
      <c r="A344" s="160"/>
      <c r="C344" s="40"/>
      <c r="D344" s="21"/>
      <c r="F344" s="41"/>
      <c r="G344" s="40"/>
      <c r="H344" s="21"/>
    </row>
    <row r="345" spans="1:8" ht="12.75">
      <c r="A345" s="160"/>
      <c r="C345" s="40"/>
      <c r="D345" s="21"/>
      <c r="G345" s="40"/>
      <c r="H345" s="21"/>
    </row>
    <row r="346" spans="1:8" ht="12.75">
      <c r="A346" s="160"/>
      <c r="C346" s="40"/>
      <c r="D346" s="21"/>
      <c r="G346" s="40"/>
      <c r="H346" s="21"/>
    </row>
    <row r="347" spans="1:8" ht="34.5">
      <c r="A347" s="159">
        <f>A339+1</f>
        <v>25</v>
      </c>
      <c r="B347" s="155" t="s">
        <v>88</v>
      </c>
      <c r="C347" s="151" t="s">
        <v>75</v>
      </c>
      <c r="D347" s="153" t="s">
        <v>572</v>
      </c>
      <c r="F347" s="18" t="s">
        <v>88</v>
      </c>
      <c r="G347" s="28" t="s">
        <v>75</v>
      </c>
      <c r="H347" s="16" t="s">
        <v>95</v>
      </c>
    </row>
    <row r="348" spans="1:8" ht="18">
      <c r="A348" s="159"/>
      <c r="B348" s="155" t="s">
        <v>585</v>
      </c>
      <c r="C348" s="164">
        <v>0</v>
      </c>
      <c r="D348" s="153">
        <v>-290.4</v>
      </c>
      <c r="F348" s="30" t="s">
        <v>177</v>
      </c>
      <c r="G348" s="40">
        <v>0</v>
      </c>
      <c r="H348" s="21">
        <v>-290.4</v>
      </c>
    </row>
    <row r="349" spans="1:8" ht="15">
      <c r="A349" s="159"/>
      <c r="B349" s="155" t="s">
        <v>77</v>
      </c>
      <c r="C349" s="164">
        <v>1090</v>
      </c>
      <c r="D349" s="153">
        <v>-245</v>
      </c>
      <c r="F349" s="4" t="s">
        <v>77</v>
      </c>
      <c r="G349" s="40">
        <v>1090</v>
      </c>
      <c r="H349" s="21">
        <v>-245</v>
      </c>
    </row>
    <row r="350" spans="1:4" ht="15">
      <c r="A350" s="159"/>
      <c r="B350" s="155" t="s">
        <v>78</v>
      </c>
      <c r="C350" s="164">
        <v>1800</v>
      </c>
      <c r="D350" s="153">
        <f>D349+(C350-C349)*(D349-D348)/(C349-C348)</f>
        <v>-215.42752293577982</v>
      </c>
    </row>
    <row r="351" spans="1:8" ht="12.75">
      <c r="A351" s="159"/>
      <c r="C351" s="40"/>
      <c r="D351" s="21"/>
      <c r="G351" s="40"/>
      <c r="H351" s="21"/>
    </row>
    <row r="352" spans="1:12" ht="12.75">
      <c r="A352" s="159"/>
      <c r="C352" s="40"/>
      <c r="D352" s="21"/>
      <c r="G352" s="40"/>
      <c r="H352" s="21"/>
      <c r="J352" s="18"/>
      <c r="K352" s="4"/>
      <c r="L352" s="21"/>
    </row>
    <row r="353" spans="1:12" ht="12.75">
      <c r="A353" s="159"/>
      <c r="C353" s="40"/>
      <c r="D353" s="21"/>
      <c r="G353" s="40"/>
      <c r="H353" s="21"/>
      <c r="J353" s="18"/>
      <c r="K353" s="4"/>
      <c r="L353" s="21"/>
    </row>
    <row r="354" spans="1:12" ht="12.75">
      <c r="A354" s="159"/>
      <c r="C354" s="40"/>
      <c r="D354" s="21"/>
      <c r="G354" s="40"/>
      <c r="H354" s="21"/>
      <c r="J354" s="152"/>
      <c r="K354" s="151"/>
      <c r="L354" s="153"/>
    </row>
    <row r="355" spans="1:8" ht="15.75">
      <c r="A355" s="160">
        <f>A347+1</f>
        <v>26</v>
      </c>
      <c r="B355" s="152" t="s">
        <v>88</v>
      </c>
      <c r="C355" s="18" t="s">
        <v>75</v>
      </c>
      <c r="D355" s="16" t="s">
        <v>95</v>
      </c>
      <c r="F355" s="18" t="s">
        <v>88</v>
      </c>
      <c r="G355" s="28" t="s">
        <v>75</v>
      </c>
      <c r="H355" s="16" t="s">
        <v>95</v>
      </c>
    </row>
    <row r="356" spans="1:8" ht="15.75">
      <c r="A356" s="160"/>
      <c r="B356" s="152" t="s">
        <v>283</v>
      </c>
      <c r="C356" s="164">
        <v>0</v>
      </c>
      <c r="D356" s="153">
        <v>-260.1</v>
      </c>
      <c r="F356" s="30" t="s">
        <v>191</v>
      </c>
      <c r="G356" s="40">
        <v>0</v>
      </c>
      <c r="H356" s="21">
        <v>-199.5</v>
      </c>
    </row>
    <row r="357" spans="1:8" ht="12.75">
      <c r="A357" s="160"/>
      <c r="B357" s="152" t="s">
        <v>77</v>
      </c>
      <c r="C357" s="164">
        <v>1090</v>
      </c>
      <c r="D357" s="153">
        <v>-208.7</v>
      </c>
      <c r="F357"/>
      <c r="G357" s="40">
        <v>1090</v>
      </c>
      <c r="H357" s="21">
        <v>-136.1</v>
      </c>
    </row>
    <row r="358" spans="1:8" ht="12.75">
      <c r="A358" s="160"/>
      <c r="B358" s="152" t="s">
        <v>78</v>
      </c>
      <c r="C358" s="164">
        <v>1800</v>
      </c>
      <c r="D358" s="153">
        <f>D359+(C358-C359)*(D359-D357)/(C359-C357)</f>
        <v>-175.21926605504584</v>
      </c>
      <c r="G358" s="40"/>
      <c r="H358" s="21"/>
    </row>
    <row r="359" spans="1:4" ht="12.75">
      <c r="A359" s="160"/>
      <c r="B359" s="152" t="s">
        <v>76</v>
      </c>
      <c r="C359" s="164">
        <f>2350+273</f>
        <v>2623</v>
      </c>
      <c r="D359" s="153">
        <f>D357+(C359-C357)*(D357-D356)/(C357-C356)</f>
        <v>-136.40990825688067</v>
      </c>
    </row>
    <row r="360" spans="1:4" ht="12.75">
      <c r="A360" s="160"/>
      <c r="B360" s="152"/>
      <c r="C360" s="164"/>
      <c r="D360" s="153"/>
    </row>
    <row r="361" spans="1:4" ht="12.75">
      <c r="A361" s="160"/>
      <c r="B361" s="18"/>
      <c r="C361" s="40"/>
      <c r="D361" s="21"/>
    </row>
    <row r="362" spans="1:4" ht="12.75">
      <c r="A362" s="160"/>
      <c r="B362" s="152"/>
      <c r="C362" s="164"/>
      <c r="D362" s="153"/>
    </row>
    <row r="363" spans="1:4" ht="15.75">
      <c r="A363" s="26">
        <f>A355+1</f>
        <v>27</v>
      </c>
      <c r="B363" s="152" t="s">
        <v>88</v>
      </c>
      <c r="C363" s="18" t="s">
        <v>75</v>
      </c>
      <c r="D363" s="16" t="s">
        <v>95</v>
      </c>
    </row>
    <row r="364" spans="1:4" ht="15.75">
      <c r="A364" s="26"/>
      <c r="B364" s="152" t="s">
        <v>577</v>
      </c>
      <c r="C364" s="164">
        <v>0</v>
      </c>
      <c r="D364" s="153">
        <v>-290.4</v>
      </c>
    </row>
    <row r="365" spans="1:4" ht="12.75">
      <c r="A365" s="26"/>
      <c r="B365" s="152" t="s">
        <v>77</v>
      </c>
      <c r="C365" s="164">
        <v>1090</v>
      </c>
      <c r="D365" s="153">
        <v>-245</v>
      </c>
    </row>
    <row r="366" spans="1:4" ht="12.75">
      <c r="A366" s="26"/>
      <c r="B366" s="152" t="s">
        <v>78</v>
      </c>
      <c r="C366" s="164">
        <v>1800</v>
      </c>
      <c r="D366" s="153">
        <f>D365+(C366-C365)*(D365-D364)/(C365-C364)</f>
        <v>-215.42752293577982</v>
      </c>
    </row>
    <row r="367" spans="1:4" ht="12.75">
      <c r="A367" s="26"/>
      <c r="B367" s="152"/>
      <c r="C367" s="164"/>
      <c r="D367" s="153"/>
    </row>
    <row r="368" spans="1:4" ht="12.75">
      <c r="A368" s="26"/>
      <c r="C368" s="40"/>
      <c r="D368" s="21"/>
    </row>
    <row r="369" spans="1:4" ht="12.75">
      <c r="A369" s="26"/>
      <c r="C369" s="40"/>
      <c r="D369" s="21"/>
    </row>
    <row r="370" spans="1:4" ht="12.75">
      <c r="A370" s="26"/>
      <c r="C370" s="40"/>
      <c r="D370" s="21"/>
    </row>
    <row r="371" spans="1:4" ht="15.75">
      <c r="A371" s="13">
        <f>A363+1</f>
        <v>28</v>
      </c>
      <c r="B371" s="18" t="s">
        <v>16</v>
      </c>
      <c r="C371" s="28" t="s">
        <v>75</v>
      </c>
      <c r="D371" s="16" t="s">
        <v>95</v>
      </c>
    </row>
    <row r="372" spans="1:4" ht="15.75">
      <c r="A372" s="13"/>
      <c r="B372" s="30" t="s">
        <v>146</v>
      </c>
      <c r="C372" s="40">
        <v>0</v>
      </c>
      <c r="D372" s="21">
        <v>-100</v>
      </c>
    </row>
    <row r="373" spans="1:4" ht="12.75">
      <c r="A373" s="13"/>
      <c r="C373" s="40">
        <v>1853</v>
      </c>
      <c r="D373" s="21">
        <v>2.8999999999999773</v>
      </c>
    </row>
    <row r="374" spans="1:4" ht="12.75">
      <c r="A374" s="13"/>
      <c r="B374" s="41"/>
      <c r="C374" s="40"/>
      <c r="D374" s="21"/>
    </row>
    <row r="375" spans="1:4" ht="12.75">
      <c r="A375" s="13"/>
      <c r="C375" s="40"/>
      <c r="D375" s="21"/>
    </row>
    <row r="376" spans="1:4" ht="12.75">
      <c r="A376" s="13"/>
      <c r="C376" s="40"/>
      <c r="D376" s="21"/>
    </row>
    <row r="377" spans="1:4" ht="12.75">
      <c r="A377" s="13"/>
      <c r="C377" s="40"/>
      <c r="D377" s="21"/>
    </row>
    <row r="378" spans="1:4" ht="12.75">
      <c r="A378" s="13"/>
      <c r="C378" s="40"/>
      <c r="D378" s="21"/>
    </row>
    <row r="379" spans="1:4" ht="15.75">
      <c r="A379" s="26">
        <f>A371+1</f>
        <v>29</v>
      </c>
      <c r="B379" s="18" t="s">
        <v>16</v>
      </c>
      <c r="C379" s="28" t="s">
        <v>75</v>
      </c>
      <c r="D379" s="16" t="s">
        <v>95</v>
      </c>
    </row>
    <row r="380" spans="1:4" ht="15.75">
      <c r="A380" s="26"/>
      <c r="B380" s="30" t="s">
        <v>134</v>
      </c>
      <c r="C380" s="40">
        <v>840</v>
      </c>
      <c r="D380" s="21">
        <v>-99</v>
      </c>
    </row>
    <row r="381" spans="1:4" ht="12.75">
      <c r="A381" s="26"/>
      <c r="B381" s="4" t="s">
        <v>77</v>
      </c>
      <c r="C381" s="40">
        <v>1642</v>
      </c>
      <c r="D381" s="21">
        <v>-51.16229961304589</v>
      </c>
    </row>
    <row r="382" spans="1:4" ht="12.75">
      <c r="A382" s="26"/>
      <c r="B382" s="41"/>
      <c r="C382" s="40"/>
      <c r="D382" s="21"/>
    </row>
    <row r="383" spans="1:4" ht="12.75">
      <c r="A383" s="26"/>
      <c r="C383" s="40"/>
      <c r="D383" s="21"/>
    </row>
    <row r="384" spans="1:4" ht="12.75">
      <c r="A384" s="26"/>
      <c r="C384" s="40"/>
      <c r="D384" s="21"/>
    </row>
    <row r="385" spans="1:4" ht="12.75">
      <c r="A385" s="26"/>
      <c r="C385" s="40"/>
      <c r="D385" s="21"/>
    </row>
    <row r="386" spans="1:4" ht="12.75">
      <c r="A386" s="26"/>
      <c r="C386" s="40"/>
      <c r="D386" s="21"/>
    </row>
    <row r="387" spans="1:4" ht="15.75">
      <c r="A387" s="13">
        <f>A379+1</f>
        <v>30</v>
      </c>
      <c r="B387" s="18" t="s">
        <v>16</v>
      </c>
      <c r="C387" s="28" t="s">
        <v>75</v>
      </c>
      <c r="D387" s="16" t="s">
        <v>95</v>
      </c>
    </row>
    <row r="388" spans="1:4" ht="15.75">
      <c r="A388" s="13"/>
      <c r="B388" s="30" t="s">
        <v>141</v>
      </c>
      <c r="C388" s="40">
        <v>840</v>
      </c>
      <c r="D388" s="21">
        <v>-99</v>
      </c>
    </row>
    <row r="389" spans="1:4" ht="12.75">
      <c r="A389" s="13"/>
      <c r="B389" s="4" t="s">
        <v>76</v>
      </c>
      <c r="C389" s="40">
        <v>1642</v>
      </c>
      <c r="D389" s="21">
        <v>-75</v>
      </c>
    </row>
    <row r="390" spans="1:4" ht="12.75">
      <c r="A390" s="13"/>
      <c r="B390" s="41" t="s">
        <v>77</v>
      </c>
      <c r="C390" s="40">
        <v>1809</v>
      </c>
      <c r="D390" s="21">
        <v>-71.9</v>
      </c>
    </row>
    <row r="391" spans="1:4" ht="12.75">
      <c r="A391" s="13"/>
      <c r="C391" s="40">
        <v>2000</v>
      </c>
      <c r="D391" s="21">
        <v>-67.9</v>
      </c>
    </row>
    <row r="392" spans="1:4" ht="12.75">
      <c r="A392" s="13"/>
      <c r="C392" s="40"/>
      <c r="D392" s="21"/>
    </row>
    <row r="393" spans="1:4" ht="12.75">
      <c r="A393" s="13"/>
      <c r="C393" s="40"/>
      <c r="D393" s="21"/>
    </row>
    <row r="394" spans="1:4" ht="12.75">
      <c r="A394" s="13"/>
      <c r="C394" s="40"/>
      <c r="D394" s="21"/>
    </row>
    <row r="395" spans="1:4" ht="15.75">
      <c r="A395" s="26">
        <f>A387+1</f>
        <v>31</v>
      </c>
      <c r="B395" s="18" t="s">
        <v>16</v>
      </c>
      <c r="C395" s="28" t="s">
        <v>75</v>
      </c>
      <c r="D395" s="16" t="s">
        <v>95</v>
      </c>
    </row>
    <row r="396" spans="1:4" ht="15.75">
      <c r="A396" s="26"/>
      <c r="B396" s="30" t="s">
        <v>151</v>
      </c>
      <c r="C396" s="40">
        <v>0</v>
      </c>
      <c r="D396" s="21">
        <v>-130.4</v>
      </c>
    </row>
    <row r="397" spans="1:4" ht="12.75">
      <c r="A397" s="26"/>
      <c r="C397" s="40">
        <v>840</v>
      </c>
      <c r="D397" s="21">
        <v>-99</v>
      </c>
    </row>
    <row r="398" spans="1:4" ht="12.75">
      <c r="A398" s="26"/>
      <c r="B398" s="41"/>
      <c r="C398" s="40"/>
      <c r="D398" s="21"/>
    </row>
    <row r="399" spans="1:8" ht="12.75">
      <c r="A399" s="26"/>
      <c r="C399" s="40"/>
      <c r="D399" s="21"/>
      <c r="F399" s="18"/>
      <c r="G399" s="28"/>
      <c r="H399" s="16"/>
    </row>
    <row r="400" spans="1:8" ht="12.75">
      <c r="A400" s="26"/>
      <c r="C400" s="40"/>
      <c r="D400" s="21"/>
      <c r="F400" s="30"/>
      <c r="G400" s="40"/>
      <c r="H400" s="21"/>
    </row>
    <row r="401" spans="1:8" ht="12.75">
      <c r="A401" s="26"/>
      <c r="C401" s="40"/>
      <c r="D401" s="21"/>
      <c r="G401" s="40"/>
      <c r="H401" s="21"/>
    </row>
    <row r="402" spans="1:8" ht="12.75">
      <c r="A402" s="26"/>
      <c r="C402" s="40"/>
      <c r="D402" s="21"/>
      <c r="F402" s="41"/>
      <c r="G402" s="40"/>
      <c r="H402" s="21"/>
    </row>
    <row r="403" spans="1:16" ht="15.75">
      <c r="A403" s="13">
        <f>A395+1</f>
        <v>32</v>
      </c>
      <c r="B403" s="18" t="s">
        <v>17</v>
      </c>
      <c r="C403" s="28" t="s">
        <v>75</v>
      </c>
      <c r="D403" s="16" t="s">
        <v>95</v>
      </c>
      <c r="N403" s="51"/>
      <c r="O403" s="51"/>
      <c r="P403" s="51"/>
    </row>
    <row r="404" spans="1:16" ht="15.75">
      <c r="A404" s="13"/>
      <c r="B404" s="18" t="s">
        <v>586</v>
      </c>
      <c r="C404" s="40">
        <v>0</v>
      </c>
      <c r="D404" s="21">
        <v>-172</v>
      </c>
      <c r="N404" s="51"/>
      <c r="O404" s="51"/>
      <c r="P404" s="51"/>
    </row>
    <row r="405" spans="1:16" ht="12.75">
      <c r="A405" s="13"/>
      <c r="B405" s="4" t="s">
        <v>77</v>
      </c>
      <c r="C405" s="40">
        <v>303</v>
      </c>
      <c r="D405" s="21">
        <v>-158</v>
      </c>
      <c r="N405" s="51"/>
      <c r="O405" s="51"/>
      <c r="P405" s="51"/>
    </row>
    <row r="406" spans="1:16" ht="12.75">
      <c r="A406" s="13"/>
      <c r="B406" s="41" t="s">
        <v>76</v>
      </c>
      <c r="C406" s="40">
        <v>2073</v>
      </c>
      <c r="D406" s="21">
        <v>-64</v>
      </c>
      <c r="N406" s="51"/>
      <c r="O406" s="51"/>
      <c r="P406" s="51"/>
    </row>
    <row r="407" spans="1:16" ht="12.75">
      <c r="A407" s="13"/>
      <c r="B407" s="4" t="s">
        <v>78</v>
      </c>
      <c r="C407" s="40">
        <v>2676</v>
      </c>
      <c r="D407" s="21">
        <v>-50</v>
      </c>
      <c r="N407" s="51"/>
      <c r="O407" s="51"/>
      <c r="P407" s="51"/>
    </row>
    <row r="408" spans="1:16" ht="12.75">
      <c r="A408" s="13"/>
      <c r="C408" s="40"/>
      <c r="D408" s="21"/>
      <c r="N408" s="51"/>
      <c r="O408" s="51"/>
      <c r="P408" s="51"/>
    </row>
    <row r="409" spans="1:16" ht="12.75">
      <c r="A409" s="13"/>
      <c r="C409" s="40"/>
      <c r="D409" s="21"/>
      <c r="N409" s="51"/>
      <c r="O409" s="51"/>
      <c r="P409" s="51"/>
    </row>
    <row r="410" spans="1:16" ht="12.75">
      <c r="A410" s="13"/>
      <c r="C410" s="40"/>
      <c r="D410" s="21"/>
      <c r="N410" s="51"/>
      <c r="O410" s="51"/>
      <c r="P410" s="51"/>
    </row>
    <row r="411" spans="1:16" ht="15.75">
      <c r="A411" s="160">
        <f>A403+1</f>
        <v>33</v>
      </c>
      <c r="B411" s="152" t="s">
        <v>93</v>
      </c>
      <c r="C411" s="18" t="s">
        <v>75</v>
      </c>
      <c r="D411" s="16" t="s">
        <v>95</v>
      </c>
      <c r="F411" s="18" t="s">
        <v>93</v>
      </c>
      <c r="G411" s="28" t="s">
        <v>75</v>
      </c>
      <c r="H411" s="16" t="s">
        <v>95</v>
      </c>
      <c r="N411" s="51"/>
      <c r="O411" s="51"/>
      <c r="P411" s="51"/>
    </row>
    <row r="412" spans="1:16" ht="15.75">
      <c r="A412" s="160"/>
      <c r="B412" s="152" t="s">
        <v>184</v>
      </c>
      <c r="C412" s="164">
        <v>0</v>
      </c>
      <c r="D412" s="153">
        <v>-288.6</v>
      </c>
      <c r="F412" s="18" t="s">
        <v>184</v>
      </c>
      <c r="G412" s="40">
        <v>0</v>
      </c>
      <c r="H412" s="21">
        <v>-288.6</v>
      </c>
      <c r="N412" s="51"/>
      <c r="O412" s="51"/>
      <c r="P412" s="51"/>
    </row>
    <row r="413" spans="1:16" ht="12.75">
      <c r="A413" s="160"/>
      <c r="B413" s="152" t="s">
        <v>77</v>
      </c>
      <c r="C413" s="164">
        <v>1558</v>
      </c>
      <c r="D413" s="153">
        <v>-219.7</v>
      </c>
      <c r="F413" s="4" t="s">
        <v>77</v>
      </c>
      <c r="G413" s="40">
        <v>1558</v>
      </c>
      <c r="H413" s="21">
        <v>-219.7</v>
      </c>
      <c r="N413" s="51"/>
      <c r="O413" s="51"/>
      <c r="P413" s="51"/>
    </row>
    <row r="414" spans="1:16" ht="12.75">
      <c r="A414" s="160"/>
      <c r="B414" s="152" t="s">
        <v>76</v>
      </c>
      <c r="C414" s="164">
        <f>2420+273</f>
        <v>2693</v>
      </c>
      <c r="D414" s="153">
        <f>D413+(C414-C413)*(D413-D412)/(C413-C412)</f>
        <v>-169.5064826700898</v>
      </c>
      <c r="F414" s="41"/>
      <c r="G414" s="40"/>
      <c r="H414" s="21"/>
      <c r="N414" s="51"/>
      <c r="O414" s="51"/>
      <c r="P414" s="51"/>
    </row>
    <row r="415" spans="1:16" ht="12.75">
      <c r="A415" s="160"/>
      <c r="B415" s="152" t="s">
        <v>78</v>
      </c>
      <c r="C415" s="164">
        <v>3523</v>
      </c>
      <c r="D415" s="153">
        <f>D414+(C415-C414)*(D414-D413)/(C414-C413)</f>
        <v>-132.8010911424903</v>
      </c>
      <c r="N415" s="51"/>
      <c r="O415" s="51"/>
      <c r="P415" s="51"/>
    </row>
    <row r="416" spans="1:16" ht="12.75">
      <c r="A416" s="160"/>
      <c r="C416" s="40"/>
      <c r="D416" s="21"/>
      <c r="N416" s="51"/>
      <c r="O416" s="51"/>
      <c r="P416" s="51"/>
    </row>
    <row r="417" spans="1:16" ht="12.75">
      <c r="A417" s="160"/>
      <c r="C417" s="40"/>
      <c r="D417" s="21"/>
      <c r="N417" s="51"/>
      <c r="O417" s="51"/>
      <c r="P417" s="51"/>
    </row>
    <row r="418" spans="1:16" ht="12.75">
      <c r="A418" s="160"/>
      <c r="C418" s="40"/>
      <c r="D418" s="21"/>
      <c r="N418" s="51"/>
      <c r="O418" s="51"/>
      <c r="P418" s="51"/>
    </row>
    <row r="419" spans="1:18" ht="15.75">
      <c r="A419" s="26">
        <f>A411+1</f>
        <v>34</v>
      </c>
      <c r="B419" s="18" t="s">
        <v>18</v>
      </c>
      <c r="C419" s="18" t="s">
        <v>75</v>
      </c>
      <c r="D419" s="16" t="s">
        <v>95</v>
      </c>
      <c r="J419" s="35"/>
      <c r="K419" s="51"/>
      <c r="L419" s="51"/>
      <c r="N419" s="51"/>
      <c r="O419" s="51"/>
      <c r="P419" s="51"/>
      <c r="R419" s="51"/>
    </row>
    <row r="420" spans="1:18" ht="15.75">
      <c r="A420" s="26"/>
      <c r="B420" s="18" t="s">
        <v>128</v>
      </c>
      <c r="C420" s="40">
        <v>0</v>
      </c>
      <c r="D420" s="21">
        <v>-129</v>
      </c>
      <c r="J420" s="35"/>
      <c r="K420" s="51"/>
      <c r="L420" s="51"/>
      <c r="N420" s="51"/>
      <c r="O420" s="51"/>
      <c r="P420" s="51"/>
      <c r="R420" s="51"/>
    </row>
    <row r="421" spans="1:18" ht="12.75">
      <c r="A421" s="26"/>
      <c r="B421" s="4" t="s">
        <v>77</v>
      </c>
      <c r="C421" s="40">
        <v>1210</v>
      </c>
      <c r="D421" s="21">
        <v>-73</v>
      </c>
      <c r="J421" s="35"/>
      <c r="K421" s="51"/>
      <c r="L421" s="51"/>
      <c r="N421" s="51"/>
      <c r="O421" s="51"/>
      <c r="P421" s="51"/>
      <c r="R421" s="51"/>
    </row>
    <row r="422" spans="1:18" ht="12.75">
      <c r="A422" s="26"/>
      <c r="B422" s="4" t="s">
        <v>76</v>
      </c>
      <c r="C422" s="40">
        <v>1389</v>
      </c>
      <c r="D422" s="21">
        <v>-64</v>
      </c>
      <c r="J422" s="35"/>
      <c r="K422" s="51"/>
      <c r="L422" s="51"/>
      <c r="N422" s="51"/>
      <c r="O422" s="51"/>
      <c r="P422" s="51"/>
      <c r="R422" s="51"/>
    </row>
    <row r="423" spans="1:18" ht="12.75">
      <c r="A423" s="26"/>
      <c r="C423" s="40">
        <v>2500</v>
      </c>
      <c r="D423" s="21">
        <v>-19</v>
      </c>
      <c r="J423" s="35"/>
      <c r="K423" s="51"/>
      <c r="L423" s="51"/>
      <c r="N423" s="51"/>
      <c r="O423" s="51"/>
      <c r="P423" s="51"/>
      <c r="R423" s="51"/>
    </row>
    <row r="424" spans="1:18" ht="12.75">
      <c r="A424" s="26"/>
      <c r="C424" s="40"/>
      <c r="D424" s="21"/>
      <c r="J424" s="35"/>
      <c r="K424" s="51"/>
      <c r="L424" s="51"/>
      <c r="N424" s="51"/>
      <c r="O424" s="51"/>
      <c r="P424" s="51"/>
      <c r="R424" s="51"/>
    </row>
    <row r="425" spans="1:18" ht="12.75">
      <c r="A425" s="26"/>
      <c r="C425" s="40"/>
      <c r="D425" s="21"/>
      <c r="J425" s="35"/>
      <c r="K425" s="51"/>
      <c r="L425" s="51"/>
      <c r="N425" s="51"/>
      <c r="O425" s="51"/>
      <c r="P425" s="51"/>
      <c r="R425" s="51"/>
    </row>
    <row r="426" spans="1:18" ht="12.75">
      <c r="A426" s="26"/>
      <c r="C426" s="40"/>
      <c r="D426" s="21"/>
      <c r="J426" s="35"/>
      <c r="K426" s="51"/>
      <c r="L426" s="51"/>
      <c r="N426" s="51"/>
      <c r="O426" s="51"/>
      <c r="P426" s="51"/>
      <c r="R426" s="51"/>
    </row>
    <row r="427" spans="1:18" ht="15.75">
      <c r="A427" s="13">
        <f>A419+1</f>
        <v>35</v>
      </c>
      <c r="B427" s="18" t="s">
        <v>18</v>
      </c>
      <c r="C427" s="18" t="s">
        <v>75</v>
      </c>
      <c r="D427" s="16" t="s">
        <v>95</v>
      </c>
      <c r="J427" s="35"/>
      <c r="K427" s="51"/>
      <c r="L427" s="51"/>
      <c r="R427" s="51"/>
    </row>
    <row r="428" spans="1:18" ht="15.75">
      <c r="A428" s="13"/>
      <c r="B428" s="18" t="s">
        <v>135</v>
      </c>
      <c r="C428" s="40">
        <v>0</v>
      </c>
      <c r="D428" s="21">
        <v>-16</v>
      </c>
      <c r="J428" s="35"/>
      <c r="K428" s="51"/>
      <c r="L428" s="51"/>
      <c r="R428" s="51"/>
    </row>
    <row r="429" spans="1:18" ht="12.75">
      <c r="A429" s="13"/>
      <c r="B429" s="4" t="s">
        <v>77</v>
      </c>
      <c r="C429" s="40">
        <v>1210</v>
      </c>
      <c r="D429" s="21">
        <v>-67.4</v>
      </c>
      <c r="J429" s="35"/>
      <c r="K429" s="51"/>
      <c r="L429" s="51"/>
      <c r="R429" s="51"/>
    </row>
    <row r="430" spans="1:18" ht="12.75">
      <c r="A430" s="13"/>
      <c r="C430" s="40">
        <v>2000</v>
      </c>
      <c r="D430" s="21">
        <v>-85.3</v>
      </c>
      <c r="J430" s="35"/>
      <c r="K430" s="51"/>
      <c r="L430" s="51"/>
      <c r="R430" s="51"/>
    </row>
    <row r="431" spans="1:18" ht="12.75">
      <c r="A431" s="13"/>
      <c r="C431" s="40"/>
      <c r="D431" s="21"/>
      <c r="J431" s="35"/>
      <c r="K431" s="51"/>
      <c r="L431" s="51"/>
      <c r="R431" s="51"/>
    </row>
    <row r="432" spans="1:18" ht="12.75">
      <c r="A432" s="13"/>
      <c r="B432"/>
      <c r="C432" s="40"/>
      <c r="D432" s="21"/>
      <c r="J432" s="35"/>
      <c r="K432" s="51"/>
      <c r="L432" s="51"/>
      <c r="R432" s="51"/>
    </row>
    <row r="433" spans="1:18" ht="12.75">
      <c r="A433" s="13"/>
      <c r="C433" s="40"/>
      <c r="D433" s="21"/>
      <c r="J433" s="35"/>
      <c r="K433" s="51"/>
      <c r="L433" s="51"/>
      <c r="R433" s="51"/>
    </row>
    <row r="434" spans="1:18" ht="12.75">
      <c r="A434" s="13"/>
      <c r="C434" s="40"/>
      <c r="D434" s="21"/>
      <c r="J434" s="35"/>
      <c r="K434" s="51"/>
      <c r="L434" s="51"/>
      <c r="R434" s="51"/>
    </row>
    <row r="435" spans="1:18" ht="15.75">
      <c r="A435" s="26">
        <f>A427+1</f>
        <v>36</v>
      </c>
      <c r="B435" s="18" t="s">
        <v>19</v>
      </c>
      <c r="C435" s="18" t="s">
        <v>75</v>
      </c>
      <c r="D435" s="16" t="s">
        <v>95</v>
      </c>
      <c r="J435" s="35"/>
      <c r="K435" s="51"/>
      <c r="L435" s="51"/>
      <c r="R435" s="51"/>
    </row>
    <row r="436" spans="1:18" ht="15.75">
      <c r="A436" s="26"/>
      <c r="B436" s="18" t="s">
        <v>156</v>
      </c>
      <c r="C436" s="40">
        <v>0</v>
      </c>
      <c r="D436" s="21">
        <v>-119.3</v>
      </c>
      <c r="J436" s="35"/>
      <c r="K436" s="51"/>
      <c r="L436" s="51"/>
      <c r="R436" s="51"/>
    </row>
    <row r="437" spans="1:18" ht="12.75">
      <c r="A437" s="26"/>
      <c r="C437" s="40">
        <v>3400</v>
      </c>
      <c r="D437" s="21">
        <v>-26.9</v>
      </c>
      <c r="J437" s="35"/>
      <c r="K437" s="51"/>
      <c r="L437" s="51"/>
      <c r="R437" s="51"/>
    </row>
    <row r="438" spans="1:18" ht="12.75">
      <c r="A438" s="26"/>
      <c r="C438" s="40"/>
      <c r="D438" s="21"/>
      <c r="J438" s="35"/>
      <c r="K438" s="51"/>
      <c r="L438" s="51"/>
      <c r="R438" s="51"/>
    </row>
    <row r="439" spans="1:18" ht="12.75">
      <c r="A439" s="26"/>
      <c r="C439" s="40"/>
      <c r="D439" s="21"/>
      <c r="J439" s="35"/>
      <c r="K439" s="51"/>
      <c r="L439" s="51"/>
      <c r="R439" s="51"/>
    </row>
    <row r="440" spans="1:18" ht="12.75">
      <c r="A440" s="26"/>
      <c r="C440" s="40"/>
      <c r="D440" s="21"/>
      <c r="J440" s="35"/>
      <c r="K440" s="51"/>
      <c r="L440" s="51"/>
      <c r="R440" s="51"/>
    </row>
    <row r="441" spans="1:18" ht="12.75">
      <c r="A441" s="26"/>
      <c r="C441" s="40"/>
      <c r="D441" s="21"/>
      <c r="J441" s="35"/>
      <c r="K441" s="51"/>
      <c r="L441" s="51"/>
      <c r="R441" s="51"/>
    </row>
    <row r="442" spans="1:18" ht="12.75">
      <c r="A442" s="26"/>
      <c r="C442" s="40"/>
      <c r="D442" s="21"/>
      <c r="J442" s="35"/>
      <c r="K442" s="51"/>
      <c r="L442" s="51"/>
      <c r="R442" s="51"/>
    </row>
    <row r="443" spans="1:4" ht="15.75">
      <c r="A443" s="13">
        <f>A435+1</f>
        <v>37</v>
      </c>
      <c r="B443" s="18" t="s">
        <v>20</v>
      </c>
      <c r="C443" s="18" t="s">
        <v>75</v>
      </c>
      <c r="D443" s="16" t="s">
        <v>95</v>
      </c>
    </row>
    <row r="444" spans="1:4" ht="15.75">
      <c r="A444" s="13"/>
      <c r="B444" s="18" t="s">
        <v>122</v>
      </c>
      <c r="C444" s="40">
        <v>0</v>
      </c>
      <c r="D444" s="21">
        <v>-265</v>
      </c>
    </row>
    <row r="445" spans="1:4" ht="12.75">
      <c r="A445" s="13"/>
      <c r="B445" s="4" t="s">
        <v>77</v>
      </c>
      <c r="C445" s="40">
        <v>2495</v>
      </c>
      <c r="D445" s="21">
        <v>-152</v>
      </c>
    </row>
    <row r="446" spans="1:4" ht="12.75">
      <c r="A446" s="13"/>
      <c r="B446" s="4" t="s">
        <v>76</v>
      </c>
      <c r="C446" s="40">
        <v>3013</v>
      </c>
      <c r="D446" s="21">
        <v>-115</v>
      </c>
    </row>
    <row r="447" spans="1:4" ht="12.75">
      <c r="A447" s="13"/>
      <c r="C447" s="40"/>
      <c r="D447" s="21"/>
    </row>
    <row r="448" spans="1:4" ht="12.75">
      <c r="A448" s="13"/>
      <c r="C448" s="40"/>
      <c r="D448" s="21"/>
    </row>
    <row r="449" spans="1:4" ht="12.75">
      <c r="A449" s="13"/>
      <c r="C449" s="40"/>
      <c r="D449" s="21"/>
    </row>
    <row r="450" spans="1:4" ht="12.75">
      <c r="A450" s="13"/>
      <c r="C450" s="40"/>
      <c r="D450" s="21"/>
    </row>
    <row r="451" spans="1:8" ht="15.75">
      <c r="A451" s="160">
        <f>A443+1</f>
        <v>38</v>
      </c>
      <c r="B451" s="155" t="s">
        <v>84</v>
      </c>
      <c r="C451" s="18" t="s">
        <v>75</v>
      </c>
      <c r="D451" s="16" t="s">
        <v>95</v>
      </c>
      <c r="F451" s="18" t="s">
        <v>84</v>
      </c>
      <c r="G451" s="18" t="s">
        <v>75</v>
      </c>
      <c r="H451" s="16" t="s">
        <v>95</v>
      </c>
    </row>
    <row r="452" spans="1:8" ht="18">
      <c r="A452" s="160"/>
      <c r="B452" s="155" t="s">
        <v>582</v>
      </c>
      <c r="C452" s="164">
        <v>0</v>
      </c>
      <c r="D452" s="153">
        <v>-298.5</v>
      </c>
      <c r="F452" s="18" t="s">
        <v>136</v>
      </c>
      <c r="G452" s="19">
        <v>0</v>
      </c>
      <c r="H452" s="25">
        <v>-298.5</v>
      </c>
    </row>
    <row r="453" spans="1:8" ht="15">
      <c r="A453" s="160"/>
      <c r="B453" s="155" t="s">
        <v>77</v>
      </c>
      <c r="C453" s="164">
        <v>1734</v>
      </c>
      <c r="D453" s="153">
        <v>-220.8</v>
      </c>
      <c r="F453" s="4" t="s">
        <v>77</v>
      </c>
      <c r="G453" s="19">
        <v>1734</v>
      </c>
      <c r="H453" s="25">
        <v>-220.8</v>
      </c>
    </row>
    <row r="454" spans="1:4" ht="15">
      <c r="A454" s="160"/>
      <c r="B454" s="155" t="s">
        <v>76</v>
      </c>
      <c r="C454" s="164">
        <v>2688</v>
      </c>
      <c r="D454" s="153">
        <f>D453+(C454-C453)*(D453-D452)/(C453-C452)</f>
        <v>-178.05155709342563</v>
      </c>
    </row>
    <row r="455" spans="1:4" ht="15">
      <c r="A455" s="160"/>
      <c r="B455" s="155" t="s">
        <v>78</v>
      </c>
      <c r="C455" s="164">
        <v>2993</v>
      </c>
      <c r="D455" s="153">
        <f>D454+(C455-C454)*(D454-D453)/(C454-C453)</f>
        <v>-164.3846020761246</v>
      </c>
    </row>
    <row r="456" spans="1:4" ht="12.75">
      <c r="A456" s="160"/>
      <c r="C456" s="40"/>
      <c r="D456" s="21"/>
    </row>
    <row r="457" spans="1:4" ht="12.75">
      <c r="A457" s="160"/>
      <c r="C457" s="40"/>
      <c r="D457" s="21"/>
    </row>
    <row r="458" spans="1:4" ht="12.75">
      <c r="A458" s="160"/>
      <c r="C458" s="40"/>
      <c r="D458" s="21"/>
    </row>
    <row r="459" spans="1:4" ht="15.75">
      <c r="A459" s="13">
        <f>A451+1</f>
        <v>39</v>
      </c>
      <c r="B459" s="18" t="s">
        <v>22</v>
      </c>
      <c r="C459" s="18" t="s">
        <v>75</v>
      </c>
      <c r="D459" s="16" t="s">
        <v>95</v>
      </c>
    </row>
    <row r="460" spans="1:4" ht="15.75">
      <c r="A460" s="13"/>
      <c r="B460" s="18" t="s">
        <v>102</v>
      </c>
      <c r="C460" s="40">
        <v>0</v>
      </c>
      <c r="D460" s="21">
        <v>-148</v>
      </c>
    </row>
    <row r="461" spans="1:4" ht="12.75">
      <c r="A461" s="13"/>
      <c r="B461" s="4" t="s">
        <v>77</v>
      </c>
      <c r="C461" s="40">
        <v>429</v>
      </c>
      <c r="D461" s="21">
        <v>-127</v>
      </c>
    </row>
    <row r="462" spans="1:4" ht="12.75">
      <c r="A462" s="13"/>
      <c r="B462" s="4" t="s">
        <v>76</v>
      </c>
      <c r="C462" s="40">
        <v>2183</v>
      </c>
      <c r="D462" s="21">
        <v>-41.3</v>
      </c>
    </row>
    <row r="463" spans="1:4" ht="12.75">
      <c r="A463" s="13"/>
      <c r="B463" s="4" t="s">
        <v>78</v>
      </c>
      <c r="C463" s="40">
        <v>2364</v>
      </c>
      <c r="D463" s="21">
        <v>-33</v>
      </c>
    </row>
    <row r="464" spans="1:4" ht="12.75">
      <c r="A464" s="13"/>
      <c r="C464" s="40"/>
      <c r="D464" s="21"/>
    </row>
    <row r="465" spans="1:4" ht="12.75">
      <c r="A465" s="13"/>
      <c r="C465" s="40"/>
      <c r="D465" s="21"/>
    </row>
    <row r="466" spans="1:4" ht="12.75">
      <c r="A466" s="13"/>
      <c r="C466" s="40"/>
      <c r="D466" s="21"/>
    </row>
    <row r="467" spans="1:4" ht="15.75">
      <c r="A467" s="26">
        <f>A459+1</f>
        <v>40</v>
      </c>
      <c r="B467" s="18" t="s">
        <v>23</v>
      </c>
      <c r="C467" s="18" t="s">
        <v>75</v>
      </c>
      <c r="D467" s="16" t="s">
        <v>95</v>
      </c>
    </row>
    <row r="468" spans="1:4" ht="15.75">
      <c r="A468" s="26"/>
      <c r="B468" s="18" t="s">
        <v>100</v>
      </c>
      <c r="C468" s="40">
        <v>0</v>
      </c>
      <c r="D468" s="21">
        <v>-43</v>
      </c>
    </row>
    <row r="469" spans="1:4" ht="12.75">
      <c r="A469" s="26"/>
      <c r="C469" s="40">
        <v>1090</v>
      </c>
      <c r="D469" s="21">
        <v>-0.0001</v>
      </c>
    </row>
    <row r="470" spans="1:4" ht="12.75">
      <c r="A470" s="26"/>
      <c r="C470" s="40"/>
      <c r="D470" s="21"/>
    </row>
    <row r="471" spans="1:4" ht="12.75">
      <c r="A471" s="26"/>
      <c r="C471" s="40"/>
      <c r="D471" s="21"/>
    </row>
    <row r="472" spans="1:4" ht="12.75">
      <c r="A472" s="26"/>
      <c r="C472" s="40"/>
      <c r="D472" s="21"/>
    </row>
    <row r="473" spans="1:4" ht="12.75">
      <c r="A473" s="26"/>
      <c r="C473" s="40"/>
      <c r="D473" s="21"/>
    </row>
    <row r="474" spans="1:4" ht="12.75">
      <c r="A474" s="26"/>
      <c r="C474" s="40"/>
      <c r="D474" s="21"/>
    </row>
    <row r="475" spans="1:4" ht="15.75">
      <c r="A475" s="13">
        <f>A467+1</f>
        <v>41</v>
      </c>
      <c r="B475" s="27" t="s">
        <v>24</v>
      </c>
      <c r="C475" s="27" t="s">
        <v>75</v>
      </c>
      <c r="D475" s="36" t="s">
        <v>95</v>
      </c>
    </row>
    <row r="476" spans="1:4" ht="15.75">
      <c r="A476" s="13"/>
      <c r="B476" s="27" t="s">
        <v>109</v>
      </c>
      <c r="C476" s="34">
        <v>0</v>
      </c>
      <c r="D476" s="20">
        <v>-172</v>
      </c>
    </row>
    <row r="477" spans="1:4" ht="12.75">
      <c r="A477" s="13"/>
      <c r="B477" s="35" t="s">
        <v>77</v>
      </c>
      <c r="C477" s="34">
        <v>336</v>
      </c>
      <c r="D477" s="20">
        <v>-151</v>
      </c>
    </row>
    <row r="478" spans="1:4" ht="12.75">
      <c r="A478" s="13"/>
      <c r="B478" s="35" t="s">
        <v>76</v>
      </c>
      <c r="C478" s="34">
        <v>980</v>
      </c>
      <c r="D478" s="20">
        <v>-107</v>
      </c>
    </row>
    <row r="479" spans="1:4" ht="12.75">
      <c r="A479" s="13"/>
      <c r="B479" s="35" t="s">
        <v>78</v>
      </c>
      <c r="C479" s="34">
        <v>1031</v>
      </c>
      <c r="D479" s="20">
        <v>-104</v>
      </c>
    </row>
    <row r="480" spans="1:4" ht="12.75">
      <c r="A480" s="13"/>
      <c r="B480" s="4" t="s">
        <v>5</v>
      </c>
      <c r="C480" s="40">
        <v>1325</v>
      </c>
      <c r="D480" s="21">
        <v>-71</v>
      </c>
    </row>
    <row r="481" spans="1:4" ht="12.75">
      <c r="A481" s="13"/>
      <c r="C481" s="40">
        <v>2160</v>
      </c>
      <c r="D481" s="21">
        <v>-0.001</v>
      </c>
    </row>
    <row r="482" spans="1:4" ht="12.75">
      <c r="A482" s="13"/>
      <c r="C482" s="40"/>
      <c r="D482" s="21"/>
    </row>
    <row r="483" spans="1:4" ht="15.75">
      <c r="A483" s="26">
        <f>A475+1</f>
        <v>42</v>
      </c>
      <c r="B483" s="18" t="s">
        <v>25</v>
      </c>
      <c r="C483" s="18" t="s">
        <v>75</v>
      </c>
      <c r="D483" s="16" t="s">
        <v>95</v>
      </c>
    </row>
    <row r="484" spans="1:4" ht="15.75">
      <c r="A484" s="26"/>
      <c r="B484" s="18" t="s">
        <v>172</v>
      </c>
      <c r="C484" s="40">
        <v>0</v>
      </c>
      <c r="D484" s="21">
        <v>-284.8</v>
      </c>
    </row>
    <row r="485" spans="1:4" ht="12.75">
      <c r="A485" s="26"/>
      <c r="B485" s="4" t="s">
        <v>77</v>
      </c>
      <c r="C485" s="40">
        <v>1193</v>
      </c>
      <c r="D485" s="21">
        <v>-205.7</v>
      </c>
    </row>
    <row r="486" spans="1:4" ht="12.75">
      <c r="A486" s="26"/>
      <c r="C486" s="40"/>
      <c r="D486" s="21"/>
    </row>
    <row r="487" spans="1:4" ht="12.75">
      <c r="A487" s="26"/>
      <c r="C487" s="40"/>
      <c r="D487" s="21"/>
    </row>
    <row r="488" spans="1:4" ht="12.75">
      <c r="A488" s="26"/>
      <c r="C488" s="40"/>
      <c r="D488" s="21"/>
    </row>
    <row r="489" spans="1:4" ht="12.75">
      <c r="A489" s="26"/>
      <c r="C489" s="40"/>
      <c r="D489" s="21"/>
    </row>
    <row r="490" spans="1:4" ht="12.75">
      <c r="A490" s="26"/>
      <c r="C490" s="40"/>
      <c r="D490" s="21"/>
    </row>
    <row r="491" spans="1:4" ht="15.75">
      <c r="A491" s="13">
        <f>A483+1</f>
        <v>43</v>
      </c>
      <c r="B491" s="18" t="s">
        <v>26</v>
      </c>
      <c r="C491" s="18" t="s">
        <v>75</v>
      </c>
      <c r="D491" s="16" t="s">
        <v>95</v>
      </c>
    </row>
    <row r="492" spans="1:4" ht="15.75">
      <c r="A492" s="13"/>
      <c r="B492" s="18" t="s">
        <v>175</v>
      </c>
      <c r="C492" s="40">
        <v>0</v>
      </c>
      <c r="D492" s="21">
        <v>-286</v>
      </c>
    </row>
    <row r="493" spans="1:4" ht="12.75">
      <c r="A493" s="13"/>
      <c r="B493" s="4" t="s">
        <v>77</v>
      </c>
      <c r="C493" s="40">
        <v>453</v>
      </c>
      <c r="D493" s="21">
        <v>-258</v>
      </c>
    </row>
    <row r="494" spans="1:4" ht="12.75">
      <c r="A494" s="13"/>
      <c r="B494" s="4" t="s">
        <v>78</v>
      </c>
      <c r="C494" s="40">
        <v>1597</v>
      </c>
      <c r="D494" s="21">
        <v>-173</v>
      </c>
    </row>
    <row r="495" spans="1:4" ht="12.75">
      <c r="A495" s="13"/>
      <c r="B495" s="4" t="s">
        <v>76</v>
      </c>
      <c r="C495" s="40">
        <v>2000</v>
      </c>
      <c r="D495" s="21">
        <v>-128</v>
      </c>
    </row>
    <row r="496" spans="1:4" ht="12.75">
      <c r="A496" s="13"/>
      <c r="C496" s="40"/>
      <c r="D496" s="21"/>
    </row>
    <row r="497" spans="1:4" ht="12.75">
      <c r="A497" s="13"/>
      <c r="C497" s="40"/>
      <c r="D497" s="21"/>
    </row>
    <row r="498" spans="1:4" ht="12.75">
      <c r="A498" s="13"/>
      <c r="C498" s="40"/>
      <c r="D498" s="21"/>
    </row>
    <row r="499" spans="1:4" ht="15.75">
      <c r="A499" s="26">
        <f>A491+1</f>
        <v>44</v>
      </c>
      <c r="B499" s="18" t="s">
        <v>92</v>
      </c>
      <c r="C499" s="18" t="s">
        <v>75</v>
      </c>
      <c r="D499" s="16" t="s">
        <v>95</v>
      </c>
    </row>
    <row r="500" spans="1:4" ht="15.75">
      <c r="A500" s="26"/>
      <c r="B500" s="18" t="s">
        <v>182</v>
      </c>
      <c r="C500" s="40">
        <v>0</v>
      </c>
      <c r="D500" s="21">
        <v>-298.2</v>
      </c>
    </row>
    <row r="501" spans="1:4" ht="12.75">
      <c r="A501" s="26"/>
      <c r="B501" s="4" t="s">
        <v>77</v>
      </c>
      <c r="C501" s="40">
        <v>1925</v>
      </c>
      <c r="D501" s="21">
        <v>-210.8</v>
      </c>
    </row>
    <row r="502" spans="1:4" ht="12.75">
      <c r="A502" s="26"/>
      <c r="C502" s="40"/>
      <c r="D502" s="21"/>
    </row>
    <row r="503" spans="1:4" ht="12.75">
      <c r="A503" s="26"/>
      <c r="C503" s="40"/>
      <c r="D503" s="21"/>
    </row>
    <row r="504" spans="1:4" ht="12.75">
      <c r="A504" s="26"/>
      <c r="C504" s="40"/>
      <c r="D504" s="21"/>
    </row>
    <row r="505" spans="1:4" ht="12.75">
      <c r="A505" s="26"/>
      <c r="C505" s="40"/>
      <c r="D505" s="21"/>
    </row>
    <row r="506" spans="1:4" ht="12.75">
      <c r="A506" s="26"/>
      <c r="C506" s="40"/>
      <c r="D506" s="21"/>
    </row>
    <row r="507" spans="1:4" ht="15.75">
      <c r="A507" s="13">
        <f>A499+1</f>
        <v>45</v>
      </c>
      <c r="B507" s="18" t="s">
        <v>27</v>
      </c>
      <c r="C507" s="18" t="s">
        <v>75</v>
      </c>
      <c r="D507" s="16" t="s">
        <v>95</v>
      </c>
    </row>
    <row r="508" spans="1:4" ht="15.75">
      <c r="A508" s="13"/>
      <c r="B508" s="18" t="s">
        <v>181</v>
      </c>
      <c r="C508" s="40">
        <v>0</v>
      </c>
      <c r="D508" s="21">
        <v>-286</v>
      </c>
    </row>
    <row r="509" spans="1:4" ht="12.75">
      <c r="A509" s="13"/>
      <c r="B509" s="4" t="s">
        <v>77</v>
      </c>
      <c r="C509" s="40">
        <v>923</v>
      </c>
      <c r="D509" s="21">
        <v>-240</v>
      </c>
    </row>
    <row r="510" spans="1:4" ht="12.75">
      <c r="A510" s="13"/>
      <c r="B510" s="4" t="s">
        <v>78</v>
      </c>
      <c r="C510" s="40">
        <v>1376</v>
      </c>
      <c r="D510" s="21">
        <v>-214</v>
      </c>
    </row>
    <row r="511" spans="1:4" ht="12.75">
      <c r="A511" s="13"/>
      <c r="B511" s="4" t="s">
        <v>76</v>
      </c>
      <c r="C511" s="40">
        <v>3125</v>
      </c>
      <c r="D511" s="21">
        <v>-52</v>
      </c>
    </row>
    <row r="512" spans="1:4" ht="12.75">
      <c r="A512" s="13"/>
      <c r="C512" s="40"/>
      <c r="D512" s="21"/>
    </row>
    <row r="513" spans="1:4" ht="12.75">
      <c r="A513" s="13"/>
      <c r="C513" s="40"/>
      <c r="D513" s="21"/>
    </row>
    <row r="514" spans="1:4" ht="12.75">
      <c r="A514" s="13"/>
      <c r="C514" s="40"/>
      <c r="D514" s="21"/>
    </row>
    <row r="515" spans="1:4" ht="15.75">
      <c r="A515" s="26">
        <f>A507+1</f>
        <v>46</v>
      </c>
      <c r="B515" s="18" t="s">
        <v>28</v>
      </c>
      <c r="C515" s="18" t="s">
        <v>75</v>
      </c>
      <c r="D515" s="16" t="s">
        <v>95</v>
      </c>
    </row>
    <row r="516" spans="1:4" ht="15.75">
      <c r="A516" s="26"/>
      <c r="B516" s="18" t="s">
        <v>154</v>
      </c>
      <c r="C516" s="40">
        <v>0</v>
      </c>
      <c r="D516" s="21">
        <v>-184</v>
      </c>
    </row>
    <row r="517" spans="1:4" ht="12.75">
      <c r="A517" s="26"/>
      <c r="B517" s="4" t="s">
        <v>77</v>
      </c>
      <c r="C517" s="40">
        <v>1517</v>
      </c>
      <c r="D517" s="21">
        <v>-130</v>
      </c>
    </row>
    <row r="518" spans="1:4" ht="12.75">
      <c r="A518" s="26"/>
      <c r="B518" s="4" t="s">
        <v>76</v>
      </c>
      <c r="C518" s="40">
        <v>2054</v>
      </c>
      <c r="D518" s="21">
        <v>-108</v>
      </c>
    </row>
    <row r="519" spans="1:4" ht="12.75">
      <c r="A519" s="26"/>
      <c r="B519" s="4" t="s">
        <v>78</v>
      </c>
      <c r="C519" s="40">
        <v>2309</v>
      </c>
      <c r="D519" s="21">
        <v>-99</v>
      </c>
    </row>
    <row r="520" spans="1:4" ht="12.75">
      <c r="A520" s="26"/>
      <c r="C520" s="40">
        <v>2500</v>
      </c>
      <c r="D520" s="21">
        <v>-89.5</v>
      </c>
    </row>
    <row r="521" spans="1:4" ht="12.75">
      <c r="A521" s="26"/>
      <c r="C521" s="40"/>
      <c r="D521" s="21"/>
    </row>
    <row r="522" spans="1:4" ht="12.75">
      <c r="A522" s="26"/>
      <c r="C522" s="40"/>
      <c r="D522" s="21"/>
    </row>
    <row r="523" spans="1:4" ht="15.75">
      <c r="A523" s="13">
        <f>A515+1</f>
        <v>47</v>
      </c>
      <c r="B523" s="18" t="s">
        <v>28</v>
      </c>
      <c r="C523" s="18" t="s">
        <v>75</v>
      </c>
      <c r="D523" s="16" t="s">
        <v>95</v>
      </c>
    </row>
    <row r="524" spans="1:4" ht="15.75">
      <c r="A524" s="13"/>
      <c r="B524" s="18" t="s">
        <v>118</v>
      </c>
      <c r="C524" s="40">
        <v>0</v>
      </c>
      <c r="D524" s="21">
        <v>-95.5</v>
      </c>
    </row>
    <row r="525" spans="1:4" ht="12.75">
      <c r="A525" s="13"/>
      <c r="B525"/>
      <c r="C525" s="40">
        <v>1517</v>
      </c>
      <c r="D525" s="21">
        <v>-19</v>
      </c>
    </row>
    <row r="526" spans="1:4" ht="12.75">
      <c r="A526" s="13"/>
      <c r="B526"/>
      <c r="C526" s="40"/>
      <c r="D526" s="21"/>
    </row>
    <row r="527" spans="1:4" ht="12.75">
      <c r="A527" s="13"/>
      <c r="B527"/>
      <c r="C527" s="40"/>
      <c r="D527" s="21"/>
    </row>
    <row r="528" spans="1:4" ht="12.75">
      <c r="A528" s="13"/>
      <c r="B528"/>
      <c r="C528" s="40"/>
      <c r="D528" s="21"/>
    </row>
    <row r="529" spans="1:4" ht="12.75">
      <c r="A529" s="13"/>
      <c r="B529"/>
      <c r="C529" s="40"/>
      <c r="D529" s="21"/>
    </row>
    <row r="530" spans="1:4" ht="12.75">
      <c r="A530" s="13"/>
      <c r="B530"/>
      <c r="C530" s="40"/>
      <c r="D530" s="21"/>
    </row>
    <row r="531" spans="1:4" ht="15.75">
      <c r="A531" s="26">
        <f>A523+1</f>
        <v>48</v>
      </c>
      <c r="B531" s="18" t="s">
        <v>28</v>
      </c>
      <c r="C531" s="18" t="s">
        <v>75</v>
      </c>
      <c r="D531" s="16" t="s">
        <v>95</v>
      </c>
    </row>
    <row r="532" spans="1:4" ht="15.75">
      <c r="A532" s="26"/>
      <c r="B532" s="52" t="s">
        <v>192</v>
      </c>
      <c r="C532" s="40">
        <v>0</v>
      </c>
      <c r="D532" s="21">
        <v>-36.5</v>
      </c>
    </row>
    <row r="533" spans="1:4" ht="12.75">
      <c r="A533" s="26"/>
      <c r="B533"/>
      <c r="C533" s="40">
        <v>1120</v>
      </c>
      <c r="D533" s="21">
        <v>43.28378378378375</v>
      </c>
    </row>
    <row r="534" spans="1:4" ht="12.75">
      <c r="A534" s="26"/>
      <c r="C534" s="40"/>
      <c r="D534" s="21"/>
    </row>
    <row r="535" spans="1:4" ht="12.75">
      <c r="A535" s="26"/>
      <c r="B535" s="219"/>
      <c r="C535" s="207"/>
      <c r="D535" s="208"/>
    </row>
    <row r="536" spans="1:4" ht="12.75">
      <c r="A536" s="26"/>
      <c r="B536" s="219"/>
      <c r="C536" s="207"/>
      <c r="D536" s="208"/>
    </row>
    <row r="537" spans="1:4" ht="12.75">
      <c r="A537" s="26"/>
      <c r="B537" s="219"/>
      <c r="C537" s="207"/>
      <c r="D537" s="208"/>
    </row>
    <row r="538" spans="1:4" ht="12.75">
      <c r="A538" s="26"/>
      <c r="B538" s="219"/>
      <c r="C538" s="207"/>
      <c r="D538" s="208"/>
    </row>
    <row r="539" spans="1:4" ht="15.75">
      <c r="A539" s="13">
        <f>A531+1</f>
        <v>49</v>
      </c>
      <c r="B539" s="200" t="s">
        <v>31</v>
      </c>
      <c r="C539" s="200" t="s">
        <v>75</v>
      </c>
      <c r="D539" s="203" t="s">
        <v>589</v>
      </c>
    </row>
    <row r="540" spans="1:4" ht="15.75">
      <c r="A540" s="13"/>
      <c r="B540" s="200" t="s">
        <v>595</v>
      </c>
      <c r="C540" s="207">
        <v>0</v>
      </c>
      <c r="D540" s="208">
        <v>-197</v>
      </c>
    </row>
    <row r="541" spans="1:4" ht="12.75">
      <c r="A541" s="13"/>
      <c r="B541" s="219" t="s">
        <v>77</v>
      </c>
      <c r="C541" s="207">
        <v>371</v>
      </c>
      <c r="D541" s="208">
        <v>-176</v>
      </c>
    </row>
    <row r="542" spans="1:8" ht="12.75">
      <c r="A542" s="13"/>
      <c r="B542" s="219" t="s">
        <v>78</v>
      </c>
      <c r="C542" s="207">
        <v>1156</v>
      </c>
      <c r="D542" s="208">
        <v>-122</v>
      </c>
      <c r="F542" s="206"/>
      <c r="G542" s="207"/>
      <c r="H542" s="208"/>
    </row>
    <row r="543" spans="1:8" ht="12.75">
      <c r="A543" s="13"/>
      <c r="B543" s="219" t="s">
        <v>76</v>
      </c>
      <c r="C543" s="207">
        <v>1193</v>
      </c>
      <c r="D543" s="208">
        <v>-119</v>
      </c>
      <c r="F543" s="186"/>
      <c r="G543" s="209"/>
      <c r="H543" s="187"/>
    </row>
    <row r="544" spans="1:8" ht="12.75">
      <c r="A544" s="13"/>
      <c r="B544" s="219" t="s">
        <v>5</v>
      </c>
      <c r="C544" s="207">
        <v>1600</v>
      </c>
      <c r="D544" s="208">
        <v>-62</v>
      </c>
      <c r="F544" s="186"/>
      <c r="G544" s="209"/>
      <c r="H544" s="187"/>
    </row>
    <row r="545" spans="1:8" ht="12.75">
      <c r="A545" s="13"/>
      <c r="B545" s="214"/>
      <c r="C545" s="212">
        <v>2250</v>
      </c>
      <c r="D545" s="213">
        <v>-0.001</v>
      </c>
      <c r="F545" s="186"/>
      <c r="G545" s="209"/>
      <c r="H545" s="187"/>
    </row>
    <row r="546" spans="1:8" ht="13.5" thickBot="1">
      <c r="A546" s="13"/>
      <c r="B546" s="193"/>
      <c r="C546" s="212"/>
      <c r="D546" s="211"/>
      <c r="F546" s="193"/>
      <c r="G546" s="210"/>
      <c r="H546" s="211"/>
    </row>
    <row r="547" spans="1:12" ht="15.75">
      <c r="A547" s="26">
        <f>A539+1</f>
        <v>50</v>
      </c>
      <c r="B547" s="168" t="s">
        <v>32</v>
      </c>
      <c r="C547" s="169" t="s">
        <v>75</v>
      </c>
      <c r="D547" s="170" t="s">
        <v>95</v>
      </c>
      <c r="F547" s="221" t="s">
        <v>32</v>
      </c>
      <c r="G547" s="222" t="s">
        <v>75</v>
      </c>
      <c r="H547" s="223" t="s">
        <v>589</v>
      </c>
      <c r="J547" s="168" t="s">
        <v>32</v>
      </c>
      <c r="K547" s="169" t="s">
        <v>75</v>
      </c>
      <c r="L547" s="170" t="s">
        <v>95</v>
      </c>
    </row>
    <row r="548" spans="1:12" ht="15.75">
      <c r="A548" s="26"/>
      <c r="B548" s="171" t="s">
        <v>587</v>
      </c>
      <c r="C548" s="172">
        <v>0</v>
      </c>
      <c r="D548" s="173">
        <v>-181</v>
      </c>
      <c r="F548" s="224" t="s">
        <v>592</v>
      </c>
      <c r="G548" s="212">
        <v>0</v>
      </c>
      <c r="H548" s="225">
        <f>H549+(H550-H549)/(G550-G549)*(G548-G549)</f>
        <v>-180.8685577746077</v>
      </c>
      <c r="J548" s="171" t="s">
        <v>587</v>
      </c>
      <c r="K548" s="172">
        <v>0</v>
      </c>
      <c r="L548" s="173">
        <f>L549+(L550-L549)/(K550-K549)*(K548-K549)</f>
        <v>-148.64407988587732</v>
      </c>
    </row>
    <row r="549" spans="1:12" ht="12.75">
      <c r="A549" s="26"/>
      <c r="B549" s="174" t="s">
        <v>76</v>
      </c>
      <c r="C549" s="172">
        <v>1764</v>
      </c>
      <c r="D549" s="173">
        <v>-112</v>
      </c>
      <c r="F549" s="226"/>
      <c r="G549" s="214">
        <v>298</v>
      </c>
      <c r="H549" s="225">
        <v>-168.868</v>
      </c>
      <c r="J549" s="174"/>
      <c r="K549" s="172">
        <v>298</v>
      </c>
      <c r="L549" s="173">
        <v>-137.4</v>
      </c>
    </row>
    <row r="550" spans="1:12" ht="12.75">
      <c r="A550" s="26"/>
      <c r="B550" s="174"/>
      <c r="C550" s="182"/>
      <c r="D550" s="173"/>
      <c r="F550" s="226"/>
      <c r="G550" s="214">
        <v>1700</v>
      </c>
      <c r="H550" s="225">
        <v>-112.409</v>
      </c>
      <c r="J550" s="174"/>
      <c r="K550" s="182">
        <v>1700</v>
      </c>
      <c r="L550" s="173">
        <v>-84.5</v>
      </c>
    </row>
    <row r="551" spans="1:12" ht="12.75">
      <c r="A551" s="26"/>
      <c r="B551" s="174"/>
      <c r="C551" s="236"/>
      <c r="D551" s="238"/>
      <c r="F551" s="226" t="s">
        <v>76</v>
      </c>
      <c r="G551" s="212">
        <v>1786</v>
      </c>
      <c r="H551" s="225">
        <f>H550+(H549-H550)/(G549-G550)*(G551-G550)</f>
        <v>-108.94575178316691</v>
      </c>
      <c r="J551" s="174" t="s">
        <v>76</v>
      </c>
      <c r="K551" s="172">
        <v>1764</v>
      </c>
      <c r="L551" s="173">
        <f>L550+(L549-L550)/(K549-K550)*(K551-K550)</f>
        <v>-82.0851640513552</v>
      </c>
    </row>
    <row r="552" spans="1:12" ht="12.75">
      <c r="A552" s="26"/>
      <c r="B552" s="174"/>
      <c r="C552" s="236"/>
      <c r="D552" s="238"/>
      <c r="F552" s="226"/>
      <c r="G552" s="214">
        <v>1800</v>
      </c>
      <c r="H552" s="225">
        <v>-108.65</v>
      </c>
      <c r="J552" s="174"/>
      <c r="K552" s="175"/>
      <c r="L552" s="176"/>
    </row>
    <row r="553" spans="1:12" ht="12.75">
      <c r="A553" s="26"/>
      <c r="B553" s="174"/>
      <c r="C553" s="236"/>
      <c r="D553" s="238"/>
      <c r="F553" s="226"/>
      <c r="G553" s="215">
        <v>2700</v>
      </c>
      <c r="H553" s="225">
        <v>-80.664</v>
      </c>
      <c r="J553" s="174"/>
      <c r="K553" s="175"/>
      <c r="L553" s="176"/>
    </row>
    <row r="554" spans="1:12" ht="13.5" thickBot="1">
      <c r="A554" s="26"/>
      <c r="B554" s="180"/>
      <c r="C554" s="237"/>
      <c r="D554" s="239"/>
      <c r="F554" s="227" t="s">
        <v>77</v>
      </c>
      <c r="G554" s="228">
        <v>2748</v>
      </c>
      <c r="H554" s="229">
        <f>H553+(H552-H553)/(G552-G553)*(G554-G553)</f>
        <v>-79.17141333333333</v>
      </c>
      <c r="J554" s="180"/>
      <c r="K554" s="181"/>
      <c r="L554" s="125"/>
    </row>
    <row r="555" spans="1:12" ht="15.75">
      <c r="A555" s="13">
        <f>A547+1</f>
        <v>51</v>
      </c>
      <c r="B555" s="177" t="s">
        <v>32</v>
      </c>
      <c r="C555" s="177" t="s">
        <v>75</v>
      </c>
      <c r="D555" s="185" t="s">
        <v>95</v>
      </c>
      <c r="F555" s="193" t="s">
        <v>32</v>
      </c>
      <c r="G555" s="193" t="s">
        <v>75</v>
      </c>
      <c r="H555" s="194" t="s">
        <v>589</v>
      </c>
      <c r="J555" s="168" t="s">
        <v>32</v>
      </c>
      <c r="K555" s="169" t="s">
        <v>75</v>
      </c>
      <c r="L555" s="170" t="s">
        <v>95</v>
      </c>
    </row>
    <row r="556" spans="1:12" ht="15.75">
      <c r="A556" s="13"/>
      <c r="B556" s="177" t="s">
        <v>588</v>
      </c>
      <c r="C556" s="40">
        <v>0</v>
      </c>
      <c r="D556" s="184">
        <v>-188</v>
      </c>
      <c r="F556" s="193" t="s">
        <v>593</v>
      </c>
      <c r="G556" s="212">
        <v>0</v>
      </c>
      <c r="H556" s="213">
        <f>H557+(H558-H557)/(G558-G557)*(G556-G557)</f>
        <v>-187.75731973355536</v>
      </c>
      <c r="J556" s="171" t="s">
        <v>588</v>
      </c>
      <c r="K556" s="183">
        <v>0</v>
      </c>
      <c r="L556" s="173">
        <f>L557+(L558-L557)/(K558-K557)*(K556-K557)</f>
        <v>-176.9203996925442</v>
      </c>
    </row>
    <row r="557" spans="1:12" ht="12.75">
      <c r="A557" s="13"/>
      <c r="B557" s="183" t="s">
        <v>77</v>
      </c>
      <c r="C557" s="172">
        <v>3043</v>
      </c>
      <c r="D557" s="184">
        <v>-79</v>
      </c>
      <c r="F557" s="214"/>
      <c r="G557" s="214">
        <v>298</v>
      </c>
      <c r="H557" s="213">
        <v>-176.724</v>
      </c>
      <c r="J557" s="174"/>
      <c r="K557" s="172">
        <v>298</v>
      </c>
      <c r="L557" s="173">
        <v>-166.03</v>
      </c>
    </row>
    <row r="558" spans="1:12" ht="12.75">
      <c r="A558" s="13"/>
      <c r="B558" s="4" t="s">
        <v>76</v>
      </c>
      <c r="C558" s="40">
        <v>3188</v>
      </c>
      <c r="D558" s="21">
        <v>-73.9</v>
      </c>
      <c r="F558" s="214"/>
      <c r="G558" s="214">
        <v>2700</v>
      </c>
      <c r="H558" s="213">
        <v>-87.791</v>
      </c>
      <c r="J558" s="174"/>
      <c r="K558" s="183">
        <v>2900</v>
      </c>
      <c r="L558" s="173">
        <v>-70.94</v>
      </c>
    </row>
    <row r="559" spans="1:12" ht="12.75">
      <c r="A559" s="13"/>
      <c r="C559" s="19"/>
      <c r="D559" s="25"/>
      <c r="F559" s="186" t="s">
        <v>76</v>
      </c>
      <c r="G559" s="209">
        <v>2177</v>
      </c>
      <c r="H559" s="213">
        <f>H558+(H557-H558)/(G557-G558)*(G559-G558)</f>
        <v>-107.1548463780183</v>
      </c>
      <c r="J559" s="174" t="s">
        <v>77</v>
      </c>
      <c r="K559" s="172">
        <v>3043</v>
      </c>
      <c r="L559" s="173">
        <f>L558+(L557-L558)/(K557-K558)*(K559-K558)</f>
        <v>-65.71406994619524</v>
      </c>
    </row>
    <row r="560" spans="1:12" ht="12.75">
      <c r="A560" s="13"/>
      <c r="B560" s="183"/>
      <c r="C560" s="236"/>
      <c r="D560" s="240"/>
      <c r="F560" s="214"/>
      <c r="G560" s="214">
        <v>2200</v>
      </c>
      <c r="H560" s="213">
        <v>-100.98</v>
      </c>
      <c r="J560" s="174"/>
      <c r="K560" s="175"/>
      <c r="L560" s="176"/>
    </row>
    <row r="561" spans="1:12" ht="12.75">
      <c r="A561" s="13"/>
      <c r="B561" s="183"/>
      <c r="C561" s="236"/>
      <c r="D561" s="240"/>
      <c r="F561" s="214"/>
      <c r="G561" s="214">
        <v>2700</v>
      </c>
      <c r="H561" s="213">
        <v>-87.792</v>
      </c>
      <c r="J561" s="174"/>
      <c r="K561" s="175"/>
      <c r="L561" s="176"/>
    </row>
    <row r="562" spans="1:12" ht="13.5" thickBot="1">
      <c r="A562" s="13"/>
      <c r="B562" s="183"/>
      <c r="C562" s="236"/>
      <c r="D562" s="240"/>
      <c r="F562" s="214" t="s">
        <v>77</v>
      </c>
      <c r="G562" s="212">
        <v>2748</v>
      </c>
      <c r="H562" s="213">
        <f>H561+(H560-H561)/(G560-G561)*(G562-G561)</f>
        <v>-86.525952</v>
      </c>
      <c r="J562" s="180"/>
      <c r="K562" s="181"/>
      <c r="L562" s="125"/>
    </row>
    <row r="563" spans="1:12" ht="15.75">
      <c r="A563" s="26">
        <f>A555+1</f>
        <v>52</v>
      </c>
      <c r="B563" s="168" t="s">
        <v>32</v>
      </c>
      <c r="C563" s="169" t="s">
        <v>75</v>
      </c>
      <c r="D563" s="170" t="s">
        <v>95</v>
      </c>
      <c r="F563" s="221" t="s">
        <v>32</v>
      </c>
      <c r="G563" s="222" t="s">
        <v>75</v>
      </c>
      <c r="H563" s="223" t="s">
        <v>589</v>
      </c>
      <c r="J563" s="168" t="s">
        <v>32</v>
      </c>
      <c r="K563" s="169" t="s">
        <v>75</v>
      </c>
      <c r="L563" s="170" t="s">
        <v>95</v>
      </c>
    </row>
    <row r="564" spans="1:12" ht="15.75">
      <c r="A564" s="26"/>
      <c r="B564" s="171" t="s">
        <v>159</v>
      </c>
      <c r="C564" s="179">
        <v>0</v>
      </c>
      <c r="D564" s="173">
        <v>-192</v>
      </c>
      <c r="F564" s="224" t="s">
        <v>594</v>
      </c>
      <c r="G564" s="216">
        <v>0</v>
      </c>
      <c r="H564" s="225">
        <f>H565+(H566-H565)/(G566-G565)*(G564-G565)</f>
        <v>-199.74859095688748</v>
      </c>
      <c r="J564" s="171" t="s">
        <v>159</v>
      </c>
      <c r="K564" s="179">
        <v>0</v>
      </c>
      <c r="L564" s="173">
        <f>L565+(L566-L565)/(K566-K565)*(K564-K565)</f>
        <v>-199.75206098843321</v>
      </c>
    </row>
    <row r="565" spans="1:12" ht="12.75">
      <c r="A565" s="26"/>
      <c r="B565" s="178" t="s">
        <v>76</v>
      </c>
      <c r="C565" s="179">
        <v>2218</v>
      </c>
      <c r="D565" s="173">
        <f>-108</f>
        <v>-108</v>
      </c>
      <c r="F565" s="226"/>
      <c r="G565" s="214">
        <v>298</v>
      </c>
      <c r="H565" s="225">
        <v>-187.417</v>
      </c>
      <c r="J565" s="174"/>
      <c r="K565" s="172">
        <v>298</v>
      </c>
      <c r="L565" s="173">
        <v>-187.42</v>
      </c>
    </row>
    <row r="566" spans="1:12" ht="12.75">
      <c r="A566" s="26"/>
      <c r="B566" s="178" t="s">
        <v>77</v>
      </c>
      <c r="C566" s="179">
        <v>3043</v>
      </c>
      <c r="D566" s="173">
        <v>-77</v>
      </c>
      <c r="F566" s="226"/>
      <c r="G566" s="214">
        <v>2200</v>
      </c>
      <c r="H566" s="225">
        <v>-108.71</v>
      </c>
      <c r="J566" s="174"/>
      <c r="K566" s="172">
        <v>2200</v>
      </c>
      <c r="L566" s="173">
        <v>-108.71</v>
      </c>
    </row>
    <row r="567" spans="1:12" ht="12.75">
      <c r="A567" s="26"/>
      <c r="B567" s="174"/>
      <c r="C567" s="236"/>
      <c r="D567" s="238"/>
      <c r="F567" s="230" t="s">
        <v>76</v>
      </c>
      <c r="G567" s="186">
        <v>2211</v>
      </c>
      <c r="H567" s="225">
        <f>H566+(H565-H566)/(G565-G566)*(G567-G566)</f>
        <v>-108.25480704521556</v>
      </c>
      <c r="J567" s="178" t="s">
        <v>76</v>
      </c>
      <c r="K567" s="179">
        <v>2211</v>
      </c>
      <c r="L567" s="173">
        <f>L566+(L565-L566)/(K565-K566)*(K567-K566)</f>
        <v>-108.25478969505782</v>
      </c>
    </row>
    <row r="568" spans="1:12" ht="12.75">
      <c r="A568" s="26"/>
      <c r="B568" s="174"/>
      <c r="C568" s="172"/>
      <c r="D568" s="191"/>
      <c r="F568" s="226"/>
      <c r="G568" s="209">
        <v>2300</v>
      </c>
      <c r="H568" s="231">
        <v>-106.462</v>
      </c>
      <c r="J568" s="174"/>
      <c r="K568" s="172">
        <v>2300</v>
      </c>
      <c r="L568" s="191">
        <v>-106.46</v>
      </c>
    </row>
    <row r="569" spans="1:12" ht="12.75">
      <c r="A569" s="26"/>
      <c r="B569" s="174"/>
      <c r="C569" s="172"/>
      <c r="D569" s="191"/>
      <c r="F569" s="226"/>
      <c r="G569" s="217">
        <v>2700</v>
      </c>
      <c r="H569" s="232">
        <v>-98.325</v>
      </c>
      <c r="J569" s="174"/>
      <c r="K569" s="172">
        <v>2900</v>
      </c>
      <c r="L569" s="191">
        <v>-93.51</v>
      </c>
    </row>
    <row r="570" spans="1:12" ht="13.5" thickBot="1">
      <c r="A570" s="26"/>
      <c r="B570" s="180"/>
      <c r="C570" s="237"/>
      <c r="D570" s="239"/>
      <c r="F570" s="233" t="s">
        <v>77</v>
      </c>
      <c r="G570" s="234">
        <v>2748</v>
      </c>
      <c r="H570" s="235">
        <v>-77</v>
      </c>
      <c r="J570" s="189" t="s">
        <v>77</v>
      </c>
      <c r="K570" s="190">
        <v>3043</v>
      </c>
      <c r="L570" s="188">
        <f>L569+(L568-L569)/(K568-K569)*(K570-K569)</f>
        <v>-90.42358333333334</v>
      </c>
    </row>
    <row r="571" spans="1:8" ht="15.75">
      <c r="A571" s="13">
        <f>A563+1</f>
        <v>53</v>
      </c>
      <c r="B571" s="192" t="s">
        <v>571</v>
      </c>
      <c r="C571" s="193" t="s">
        <v>75</v>
      </c>
      <c r="D571" s="194" t="s">
        <v>589</v>
      </c>
      <c r="F571" s="214"/>
      <c r="G571" s="218"/>
      <c r="H571" s="214"/>
    </row>
    <row r="572" spans="1:8" ht="15.75">
      <c r="A572" s="13"/>
      <c r="B572" s="192" t="s">
        <v>590</v>
      </c>
      <c r="C572" s="195">
        <v>0</v>
      </c>
      <c r="D572" s="196">
        <v>-287.3</v>
      </c>
      <c r="F572" s="219"/>
      <c r="G572" s="206"/>
      <c r="H572" s="219"/>
    </row>
    <row r="573" spans="1:8" ht="12.75">
      <c r="A573" s="13"/>
      <c r="B573" s="197" t="s">
        <v>77</v>
      </c>
      <c r="C573" s="198">
        <v>1297</v>
      </c>
      <c r="D573" s="199">
        <v>-228.9</v>
      </c>
      <c r="F573" s="219"/>
      <c r="G573" s="206"/>
      <c r="H573" s="219"/>
    </row>
    <row r="574" spans="1:8" ht="12.75">
      <c r="A574" s="13"/>
      <c r="B574" s="197" t="s">
        <v>76</v>
      </c>
      <c r="C574" s="198">
        <v>2496</v>
      </c>
      <c r="D574" s="199">
        <f>D573+(C574-C573)*(D573-D572)/(C573-C572)</f>
        <v>-174.91264456437932</v>
      </c>
      <c r="F574" s="219"/>
      <c r="G574" s="206"/>
      <c r="H574" s="219"/>
    </row>
    <row r="575" spans="1:8" ht="12.75">
      <c r="A575" s="13"/>
      <c r="B575" s="197" t="s">
        <v>78</v>
      </c>
      <c r="C575" s="198">
        <v>3373</v>
      </c>
      <c r="D575" s="199">
        <f>D574+(C575-C574)*(D574-D573)/(C574-C573)</f>
        <v>-135.4239784117193</v>
      </c>
      <c r="F575" s="219"/>
      <c r="G575" s="206"/>
      <c r="H575" s="219"/>
    </row>
    <row r="576" spans="1:8" ht="12.75">
      <c r="A576" s="13"/>
      <c r="B576" s="200"/>
      <c r="C576" s="201"/>
      <c r="D576" s="202"/>
      <c r="F576" s="219"/>
      <c r="G576" s="206"/>
      <c r="H576" s="219"/>
    </row>
    <row r="577" spans="1:4" ht="12.75">
      <c r="A577" s="13"/>
      <c r="B577" s="200"/>
      <c r="C577" s="201"/>
      <c r="D577" s="202"/>
    </row>
    <row r="578" spans="1:4" ht="12.75">
      <c r="A578" s="13"/>
      <c r="B578" s="200"/>
      <c r="C578" s="201"/>
      <c r="D578" s="202"/>
    </row>
    <row r="579" spans="1:4" ht="15.75">
      <c r="A579" s="26">
        <f>A571+1</f>
        <v>54</v>
      </c>
      <c r="B579" s="200" t="s">
        <v>33</v>
      </c>
      <c r="C579" s="200" t="s">
        <v>75</v>
      </c>
      <c r="D579" s="203" t="s">
        <v>589</v>
      </c>
    </row>
    <row r="580" spans="1:4" ht="15.75">
      <c r="A580" s="26"/>
      <c r="B580" s="200" t="s">
        <v>591</v>
      </c>
      <c r="C580" s="204">
        <v>0</v>
      </c>
      <c r="D580" s="205">
        <v>-114</v>
      </c>
    </row>
    <row r="581" spans="1:4" ht="12.75">
      <c r="A581" s="26"/>
      <c r="B581" s="24" t="s">
        <v>77</v>
      </c>
      <c r="C581" s="22">
        <v>1725</v>
      </c>
      <c r="D581" s="23">
        <v>-44.5</v>
      </c>
    </row>
    <row r="582" spans="1:4" ht="12.75">
      <c r="A582" s="26"/>
      <c r="B582" s="24" t="s">
        <v>76</v>
      </c>
      <c r="C582" s="22">
        <v>2257</v>
      </c>
      <c r="D582" s="23">
        <v>-24.5</v>
      </c>
    </row>
    <row r="583" spans="1:4" ht="12.75">
      <c r="A583" s="26"/>
      <c r="B583" s="24"/>
      <c r="C583" s="22">
        <v>2500</v>
      </c>
      <c r="D583" s="23">
        <v>-15</v>
      </c>
    </row>
    <row r="584" spans="1:4" ht="12.75">
      <c r="A584" s="26"/>
      <c r="B584" s="24"/>
      <c r="C584" s="22"/>
      <c r="D584" s="23"/>
    </row>
    <row r="585" spans="1:4" ht="12.75">
      <c r="A585" s="26"/>
      <c r="B585" s="24"/>
      <c r="C585" s="22"/>
      <c r="D585" s="23"/>
    </row>
    <row r="586" spans="1:4" ht="12.75">
      <c r="A586" s="26"/>
      <c r="B586" s="18"/>
      <c r="C586" s="28"/>
      <c r="D586" s="50"/>
    </row>
    <row r="587" spans="1:4" ht="15.75">
      <c r="A587" s="13">
        <f>A579+1</f>
        <v>55</v>
      </c>
      <c r="B587" s="18" t="s">
        <v>34</v>
      </c>
      <c r="C587" s="18" t="s">
        <v>75</v>
      </c>
      <c r="D587" s="16" t="s">
        <v>95</v>
      </c>
    </row>
    <row r="588" spans="1:4" ht="15.75">
      <c r="A588" s="13"/>
      <c r="B588" s="18" t="s">
        <v>107</v>
      </c>
      <c r="C588" s="22">
        <v>0</v>
      </c>
      <c r="D588" s="23">
        <v>-62</v>
      </c>
    </row>
    <row r="589" spans="1:4" ht="12.75">
      <c r="A589" s="13"/>
      <c r="B589" s="24"/>
      <c r="C589" s="22">
        <v>923</v>
      </c>
      <c r="D589" s="23">
        <v>-23</v>
      </c>
    </row>
    <row r="590" spans="1:4" ht="12.75">
      <c r="A590" s="13"/>
      <c r="B590" s="24"/>
      <c r="C590" s="22"/>
      <c r="D590" s="23"/>
    </row>
    <row r="591" spans="1:4" ht="12.75">
      <c r="A591" s="13"/>
      <c r="B591" s="24"/>
      <c r="C591" s="22"/>
      <c r="D591" s="23"/>
    </row>
    <row r="592" spans="1:4" ht="12.75">
      <c r="A592" s="13"/>
      <c r="B592" s="24"/>
      <c r="C592" s="22"/>
      <c r="D592" s="23"/>
    </row>
    <row r="593" spans="1:4" ht="12.75">
      <c r="A593" s="13"/>
      <c r="B593" s="24"/>
      <c r="C593" s="22"/>
      <c r="D593" s="23"/>
    </row>
    <row r="594" spans="1:4" ht="12.75">
      <c r="A594" s="13"/>
      <c r="B594" s="18"/>
      <c r="C594" s="28"/>
      <c r="D594" s="50"/>
    </row>
    <row r="595" spans="1:4" ht="15.75">
      <c r="A595" s="26">
        <f>A587+1</f>
        <v>56</v>
      </c>
      <c r="B595" s="18" t="s">
        <v>35</v>
      </c>
      <c r="C595" s="18" t="s">
        <v>75</v>
      </c>
      <c r="D595" s="16" t="s">
        <v>95</v>
      </c>
    </row>
    <row r="596" spans="1:4" ht="15.75">
      <c r="A596" s="26"/>
      <c r="B596" s="18" t="s">
        <v>133</v>
      </c>
      <c r="C596" s="22">
        <v>0</v>
      </c>
      <c r="D596" s="23">
        <v>-142</v>
      </c>
    </row>
    <row r="597" spans="1:4" ht="12.75">
      <c r="A597" s="26"/>
      <c r="B597" s="24" t="s">
        <v>76</v>
      </c>
      <c r="C597" s="22">
        <v>631</v>
      </c>
      <c r="D597" s="23">
        <v>-95</v>
      </c>
    </row>
    <row r="598" spans="1:4" ht="12.75">
      <c r="A598" s="26"/>
      <c r="B598" s="24" t="s">
        <v>78</v>
      </c>
      <c r="C598" s="22">
        <v>704</v>
      </c>
      <c r="D598" s="23">
        <v>-93</v>
      </c>
    </row>
    <row r="599" spans="1:4" ht="12.75">
      <c r="A599" s="26"/>
      <c r="B599" s="24"/>
      <c r="C599" s="22">
        <v>2500</v>
      </c>
      <c r="D599" s="23">
        <v>42</v>
      </c>
    </row>
    <row r="600" spans="1:4" ht="12.75">
      <c r="A600" s="26"/>
      <c r="B600" s="24"/>
      <c r="C600" s="22"/>
      <c r="D600" s="23"/>
    </row>
    <row r="601" spans="1:4" ht="12.75">
      <c r="A601" s="26"/>
      <c r="B601" s="24"/>
      <c r="C601" s="22"/>
      <c r="D601" s="23"/>
    </row>
    <row r="602" spans="1:4" ht="12.75">
      <c r="A602" s="26"/>
      <c r="B602" s="18"/>
      <c r="C602" s="28"/>
      <c r="D602" s="50"/>
    </row>
    <row r="603" spans="1:4" ht="15.75">
      <c r="A603" s="13">
        <f>A595+1</f>
        <v>57</v>
      </c>
      <c r="B603" s="18" t="s">
        <v>36</v>
      </c>
      <c r="C603" s="18" t="s">
        <v>75</v>
      </c>
      <c r="D603" s="16" t="s">
        <v>95</v>
      </c>
    </row>
    <row r="604" spans="1:4" ht="15.75">
      <c r="A604" s="13"/>
      <c r="B604" s="18" t="s">
        <v>121</v>
      </c>
      <c r="C604" s="22">
        <v>0</v>
      </c>
      <c r="D604" s="23">
        <v>-104</v>
      </c>
    </row>
    <row r="605" spans="1:4" ht="12.75">
      <c r="A605" s="13"/>
      <c r="B605" s="24" t="s">
        <v>77</v>
      </c>
      <c r="C605" s="22">
        <v>762</v>
      </c>
      <c r="D605" s="23">
        <v>-69</v>
      </c>
    </row>
    <row r="606" spans="1:4" ht="12.75">
      <c r="A606" s="13"/>
      <c r="B606" s="24" t="s">
        <v>76</v>
      </c>
      <c r="C606" s="22">
        <v>1159</v>
      </c>
      <c r="D606" s="23">
        <v>-52</v>
      </c>
    </row>
    <row r="607" spans="1:4" ht="12.75">
      <c r="A607" s="13"/>
      <c r="B607" s="24" t="s">
        <v>5</v>
      </c>
      <c r="C607" s="22">
        <v>1745</v>
      </c>
      <c r="D607" s="23">
        <v>-29</v>
      </c>
    </row>
    <row r="608" spans="1:4" ht="12.75">
      <c r="A608" s="13"/>
      <c r="B608" s="24" t="s">
        <v>78</v>
      </c>
      <c r="C608" s="22">
        <v>2016</v>
      </c>
      <c r="D608" s="23">
        <v>-35</v>
      </c>
    </row>
    <row r="609" spans="1:4" ht="12.75">
      <c r="A609" s="13"/>
      <c r="B609" s="24"/>
      <c r="C609" s="22">
        <v>2500</v>
      </c>
      <c r="D609" s="23">
        <v>-24</v>
      </c>
    </row>
    <row r="610" spans="1:4" ht="12.75">
      <c r="A610" s="13"/>
      <c r="B610" s="18"/>
      <c r="C610" s="28"/>
      <c r="D610" s="50"/>
    </row>
    <row r="611" spans="1:4" ht="15.75">
      <c r="A611" s="26">
        <f>A603+1</f>
        <v>58</v>
      </c>
      <c r="B611" s="18" t="s">
        <v>89</v>
      </c>
      <c r="C611" s="18" t="s">
        <v>75</v>
      </c>
      <c r="D611" s="16" t="s">
        <v>95</v>
      </c>
    </row>
    <row r="612" spans="1:4" ht="15.75">
      <c r="A612" s="26"/>
      <c r="B612" s="18" t="s">
        <v>195</v>
      </c>
      <c r="C612" s="22">
        <v>0</v>
      </c>
      <c r="D612" s="23">
        <v>-246.9</v>
      </c>
    </row>
    <row r="613" spans="1:4" ht="12.75">
      <c r="A613" s="26"/>
      <c r="B613" s="24" t="s">
        <v>77</v>
      </c>
      <c r="C613" s="22">
        <v>1208</v>
      </c>
      <c r="D613" s="23">
        <v>-194.6</v>
      </c>
    </row>
    <row r="614" spans="1:4" ht="12.75">
      <c r="A614" s="26"/>
      <c r="B614" s="24"/>
      <c r="C614" s="22"/>
      <c r="D614" s="23"/>
    </row>
    <row r="615" spans="1:4" ht="12.75">
      <c r="A615" s="26"/>
      <c r="B615" s="24"/>
      <c r="C615" s="22"/>
      <c r="D615" s="23"/>
    </row>
    <row r="616" spans="1:4" ht="12.75">
      <c r="A616" s="26"/>
      <c r="B616" s="24"/>
      <c r="C616" s="22"/>
      <c r="D616" s="23"/>
    </row>
    <row r="617" spans="1:4" ht="12.75">
      <c r="A617" s="26"/>
      <c r="B617" s="24"/>
      <c r="C617" s="22"/>
      <c r="D617" s="23"/>
    </row>
    <row r="618" spans="1:4" ht="12.75">
      <c r="A618" s="26"/>
      <c r="B618" s="18"/>
      <c r="C618" s="28"/>
      <c r="D618" s="50"/>
    </row>
    <row r="619" spans="1:8" ht="15.75">
      <c r="A619" s="160">
        <f>A611+1</f>
        <v>59</v>
      </c>
      <c r="B619" s="152" t="s">
        <v>89</v>
      </c>
      <c r="C619" s="18" t="s">
        <v>75</v>
      </c>
      <c r="D619" s="16" t="s">
        <v>95</v>
      </c>
      <c r="F619" s="18" t="s">
        <v>89</v>
      </c>
      <c r="G619" s="18" t="s">
        <v>75</v>
      </c>
      <c r="H619" s="17" t="s">
        <v>95</v>
      </c>
    </row>
    <row r="620" spans="1:8" ht="15.75">
      <c r="A620" s="160"/>
      <c r="B620" s="152" t="s">
        <v>575</v>
      </c>
      <c r="C620" s="164">
        <v>0</v>
      </c>
      <c r="D620" s="153">
        <v>-289.4</v>
      </c>
      <c r="F620" s="18" t="s">
        <v>178</v>
      </c>
      <c r="G620" s="22">
        <v>0</v>
      </c>
      <c r="H620" s="23">
        <v>-289.4</v>
      </c>
    </row>
    <row r="621" spans="1:8" ht="12.75">
      <c r="A621" s="160"/>
      <c r="B621" s="152" t="s">
        <v>77</v>
      </c>
      <c r="C621" s="164">
        <v>1208</v>
      </c>
      <c r="D621" s="153">
        <v>-236.1</v>
      </c>
      <c r="F621" s="24" t="s">
        <v>77</v>
      </c>
      <c r="G621" s="22">
        <v>1208</v>
      </c>
      <c r="H621" s="23">
        <v>-236.1</v>
      </c>
    </row>
    <row r="622" spans="1:4" ht="12.75">
      <c r="A622" s="160"/>
      <c r="B622" s="152" t="s">
        <v>76</v>
      </c>
      <c r="C622" s="164">
        <f>2183+273</f>
        <v>2456</v>
      </c>
      <c r="D622" s="153">
        <f>D621+(C622-C621)*(D621-D620)/(C621-C620)</f>
        <v>-181.03509933774836</v>
      </c>
    </row>
    <row r="623" spans="1:4" ht="12.75">
      <c r="A623" s="160"/>
      <c r="B623" s="152" t="s">
        <v>78</v>
      </c>
      <c r="C623" s="164">
        <v>3563</v>
      </c>
      <c r="D623" s="153">
        <f>D622+(C623-C622)*(D622-D621)/(C622-C621)</f>
        <v>-132.19147350993381</v>
      </c>
    </row>
    <row r="624" spans="1:4" ht="12.75">
      <c r="A624" s="160"/>
      <c r="B624" s="24"/>
      <c r="C624" s="22"/>
      <c r="D624" s="23"/>
    </row>
    <row r="625" spans="1:4" ht="12.75">
      <c r="A625" s="160"/>
      <c r="B625" s="24"/>
      <c r="C625" s="22"/>
      <c r="D625" s="23"/>
    </row>
    <row r="626" spans="1:4" ht="12.75">
      <c r="A626" s="160"/>
      <c r="B626" s="18"/>
      <c r="C626" s="28"/>
      <c r="D626" s="50"/>
    </row>
    <row r="627" spans="1:4" ht="15.75">
      <c r="A627" s="13">
        <f>A619+1</f>
        <v>60</v>
      </c>
      <c r="B627" s="18" t="s">
        <v>39</v>
      </c>
      <c r="C627" s="18" t="s">
        <v>75</v>
      </c>
      <c r="D627" s="16" t="s">
        <v>95</v>
      </c>
    </row>
    <row r="628" spans="1:4" ht="15.75">
      <c r="A628" s="13"/>
      <c r="B628" s="18" t="s">
        <v>110</v>
      </c>
      <c r="C628" s="22">
        <v>0</v>
      </c>
      <c r="D628" s="23">
        <v>-32</v>
      </c>
    </row>
    <row r="629" spans="1:4" ht="12.75">
      <c r="A629" s="13"/>
      <c r="B629" s="24"/>
      <c r="C629" s="22">
        <v>734</v>
      </c>
      <c r="D629" s="23">
        <v>-0.001</v>
      </c>
    </row>
    <row r="630" spans="1:4" ht="12.75">
      <c r="A630" s="13"/>
      <c r="B630" s="24"/>
      <c r="C630" s="22"/>
      <c r="D630" s="23"/>
    </row>
    <row r="631" spans="1:4" ht="12.75">
      <c r="A631" s="13"/>
      <c r="B631" s="24"/>
      <c r="C631" s="22"/>
      <c r="D631" s="23"/>
    </row>
    <row r="632" spans="1:4" ht="12.75">
      <c r="A632" s="13"/>
      <c r="B632" s="24"/>
      <c r="C632" s="22"/>
      <c r="D632" s="23"/>
    </row>
    <row r="633" spans="1:4" ht="12.75">
      <c r="A633" s="13"/>
      <c r="B633" s="24"/>
      <c r="C633" s="22"/>
      <c r="D633" s="23"/>
    </row>
    <row r="634" spans="1:4" ht="12.75">
      <c r="A634" s="13"/>
      <c r="B634" s="18"/>
      <c r="C634" s="28"/>
      <c r="D634" s="50"/>
    </row>
    <row r="635" spans="1:4" ht="15.75">
      <c r="A635" s="26">
        <f>A627+1</f>
        <v>61</v>
      </c>
      <c r="B635" s="18" t="s">
        <v>40</v>
      </c>
      <c r="C635" s="18" t="s">
        <v>75</v>
      </c>
      <c r="D635" s="16" t="s">
        <v>95</v>
      </c>
    </row>
    <row r="636" spans="1:4" ht="15.75">
      <c r="A636" s="26"/>
      <c r="B636" s="18" t="s">
        <v>162</v>
      </c>
      <c r="C636" s="22">
        <v>0</v>
      </c>
      <c r="D636" s="23">
        <v>-258</v>
      </c>
    </row>
    <row r="637" spans="1:4" ht="12.75">
      <c r="A637" s="26"/>
      <c r="B637" s="24" t="s">
        <v>77</v>
      </c>
      <c r="C637" s="22">
        <v>913</v>
      </c>
      <c r="D637" s="23">
        <v>-222</v>
      </c>
    </row>
    <row r="638" spans="1:4" ht="12.75">
      <c r="A638" s="26"/>
      <c r="B638" s="4" t="s">
        <v>76</v>
      </c>
      <c r="C638" s="40">
        <v>1880</v>
      </c>
      <c r="D638" s="21">
        <v>-185</v>
      </c>
    </row>
    <row r="639" spans="1:4" ht="12.75">
      <c r="A639" s="26"/>
      <c r="C639" s="40">
        <v>2500</v>
      </c>
      <c r="D639" s="21">
        <v>-175</v>
      </c>
    </row>
    <row r="640" spans="1:4" ht="12.75">
      <c r="A640" s="26"/>
      <c r="C640" s="40"/>
      <c r="D640" s="21"/>
    </row>
    <row r="641" spans="1:4" ht="12.75">
      <c r="A641" s="26"/>
      <c r="C641" s="40"/>
      <c r="D641" s="21"/>
    </row>
    <row r="642" spans="1:4" ht="12.75">
      <c r="A642" s="26"/>
      <c r="C642" s="40"/>
      <c r="D642" s="21"/>
    </row>
    <row r="643" spans="1:4" ht="15.75">
      <c r="A643" s="13">
        <f>A635+1</f>
        <v>62</v>
      </c>
      <c r="B643" s="18" t="s">
        <v>87</v>
      </c>
      <c r="C643" s="18" t="s">
        <v>75</v>
      </c>
      <c r="D643" s="16" t="s">
        <v>95</v>
      </c>
    </row>
    <row r="644" spans="1:4" ht="15.75">
      <c r="A644" s="13"/>
      <c r="B644" s="18" t="s">
        <v>147</v>
      </c>
      <c r="C644" s="22">
        <v>0</v>
      </c>
      <c r="D644" s="23">
        <v>-157.8</v>
      </c>
    </row>
    <row r="645" spans="1:4" ht="12.75">
      <c r="A645" s="13"/>
      <c r="B645" s="24" t="s">
        <v>77</v>
      </c>
      <c r="C645" s="22">
        <v>312</v>
      </c>
      <c r="D645" s="23">
        <v>-138</v>
      </c>
    </row>
    <row r="646" spans="1:4" ht="12.75">
      <c r="A646" s="13"/>
      <c r="B646" s="24" t="s">
        <v>76</v>
      </c>
      <c r="C646" s="22">
        <v>910</v>
      </c>
      <c r="D646" s="23">
        <v>-96</v>
      </c>
    </row>
    <row r="647" spans="1:4" ht="12.75">
      <c r="A647" s="13"/>
      <c r="B647" s="24" t="s">
        <v>78</v>
      </c>
      <c r="C647" s="22">
        <v>952</v>
      </c>
      <c r="D647" s="23">
        <v>-95</v>
      </c>
    </row>
    <row r="648" spans="1:4" ht="12.75">
      <c r="A648" s="13"/>
      <c r="B648" s="24"/>
      <c r="C648" s="22"/>
      <c r="D648" s="23"/>
    </row>
    <row r="649" spans="1:4" ht="12.75">
      <c r="A649" s="13"/>
      <c r="B649" s="24"/>
      <c r="C649" s="22"/>
      <c r="D649" s="23"/>
    </row>
    <row r="650" spans="1:4" ht="12.75">
      <c r="A650" s="13"/>
      <c r="B650" s="18"/>
      <c r="C650" s="28"/>
      <c r="D650" s="50"/>
    </row>
    <row r="651" spans="1:4" ht="15.75">
      <c r="A651" s="26">
        <f>A643+1</f>
        <v>63</v>
      </c>
      <c r="B651" s="18" t="s">
        <v>43</v>
      </c>
      <c r="C651" s="18" t="s">
        <v>75</v>
      </c>
      <c r="D651" s="16" t="s">
        <v>95</v>
      </c>
    </row>
    <row r="652" spans="1:4" ht="15.75">
      <c r="A652" s="26"/>
      <c r="B652" s="18" t="s">
        <v>98</v>
      </c>
      <c r="C652" s="22">
        <v>0</v>
      </c>
      <c r="D652" s="23">
        <v>-42</v>
      </c>
    </row>
    <row r="653" spans="1:4" ht="12.75">
      <c r="A653" s="26"/>
      <c r="B653" s="24"/>
      <c r="C653" s="22">
        <v>1050</v>
      </c>
      <c r="D653" s="23">
        <v>-0.001</v>
      </c>
    </row>
    <row r="654" spans="1:4" ht="12.75">
      <c r="A654" s="26"/>
      <c r="B654" s="24"/>
      <c r="C654" s="22"/>
      <c r="D654" s="23"/>
    </row>
    <row r="655" spans="1:4" ht="12.75">
      <c r="A655" s="26"/>
      <c r="B655" s="24"/>
      <c r="C655" s="22"/>
      <c r="D655" s="23"/>
    </row>
    <row r="656" spans="1:4" ht="12.75">
      <c r="A656" s="26"/>
      <c r="B656" s="24"/>
      <c r="C656" s="22"/>
      <c r="D656" s="23"/>
    </row>
    <row r="657" spans="1:4" ht="12.75">
      <c r="A657" s="26"/>
      <c r="B657" s="24"/>
      <c r="C657" s="22"/>
      <c r="D657" s="23"/>
    </row>
    <row r="658" spans="1:4" ht="12.75">
      <c r="A658" s="26"/>
      <c r="B658" s="18"/>
      <c r="C658" s="28"/>
      <c r="D658" s="50"/>
    </row>
    <row r="659" spans="1:4" ht="15.75">
      <c r="A659" s="13">
        <f>A651+1</f>
        <v>64</v>
      </c>
      <c r="B659" s="18" t="s">
        <v>45</v>
      </c>
      <c r="C659" s="18" t="s">
        <v>75</v>
      </c>
      <c r="D659" s="16" t="s">
        <v>95</v>
      </c>
    </row>
    <row r="660" spans="1:4" ht="15.75">
      <c r="A660" s="13"/>
      <c r="B660" s="18" t="s">
        <v>138</v>
      </c>
      <c r="C660" s="22">
        <v>0</v>
      </c>
      <c r="D660" s="23">
        <v>-86</v>
      </c>
    </row>
    <row r="661" spans="1:4" ht="12.75">
      <c r="A661" s="13"/>
      <c r="B661" s="24"/>
      <c r="C661" s="22">
        <v>3400</v>
      </c>
      <c r="D661" s="23">
        <v>-28</v>
      </c>
    </row>
    <row r="662" spans="1:4" ht="12.75">
      <c r="A662" s="13"/>
      <c r="B662" s="24"/>
      <c r="C662" s="22"/>
      <c r="D662" s="23"/>
    </row>
    <row r="663" spans="1:4" ht="12.75">
      <c r="A663" s="13"/>
      <c r="B663" s="24"/>
      <c r="C663" s="22"/>
      <c r="D663" s="23"/>
    </row>
    <row r="664" spans="1:4" ht="12.75">
      <c r="A664" s="13"/>
      <c r="B664" s="24"/>
      <c r="C664" s="22"/>
      <c r="D664" s="23"/>
    </row>
    <row r="665" spans="1:4" ht="12.75">
      <c r="A665" s="13"/>
      <c r="B665" s="24"/>
      <c r="C665" s="22"/>
      <c r="D665" s="23"/>
    </row>
    <row r="666" spans="1:4" ht="12.75">
      <c r="A666" s="13"/>
      <c r="B666" s="18"/>
      <c r="C666" s="28"/>
      <c r="D666" s="50"/>
    </row>
    <row r="667" spans="1:4" ht="15.75">
      <c r="A667" s="26">
        <f>A659+1</f>
        <v>65</v>
      </c>
      <c r="B667" s="18" t="s">
        <v>46</v>
      </c>
      <c r="C667" s="18" t="s">
        <v>75</v>
      </c>
      <c r="D667" s="16" t="s">
        <v>95</v>
      </c>
    </row>
    <row r="668" spans="1:4" ht="15.75">
      <c r="A668" s="26"/>
      <c r="B668" s="18" t="s">
        <v>119</v>
      </c>
      <c r="C668" s="22">
        <v>0</v>
      </c>
      <c r="D668" s="23">
        <v>-111</v>
      </c>
    </row>
    <row r="669" spans="1:4" ht="12.75">
      <c r="A669" s="26"/>
      <c r="B669" s="24" t="s">
        <v>77</v>
      </c>
      <c r="C669" s="22">
        <v>904</v>
      </c>
      <c r="D669" s="23">
        <v>-74</v>
      </c>
    </row>
    <row r="670" spans="1:4" ht="12.75">
      <c r="A670" s="26"/>
      <c r="B670" s="24" t="s">
        <v>76</v>
      </c>
      <c r="C670" s="22">
        <v>928</v>
      </c>
      <c r="D670" s="23">
        <v>-73</v>
      </c>
    </row>
    <row r="671" spans="1:4" ht="12.75">
      <c r="A671" s="26"/>
      <c r="B671" s="24" t="s">
        <v>5</v>
      </c>
      <c r="C671" s="22">
        <v>1698</v>
      </c>
      <c r="D671" s="23">
        <v>-45</v>
      </c>
    </row>
    <row r="672" spans="1:4" ht="12.75">
      <c r="A672" s="26"/>
      <c r="B672" s="24" t="s">
        <v>78</v>
      </c>
      <c r="C672" s="22">
        <v>1908</v>
      </c>
      <c r="D672" s="23">
        <v>-32</v>
      </c>
    </row>
    <row r="673" spans="1:4" ht="12.75">
      <c r="A673" s="26"/>
      <c r="B673" s="24"/>
      <c r="C673" s="22">
        <v>2380</v>
      </c>
      <c r="D673" s="23">
        <v>-0.0001</v>
      </c>
    </row>
    <row r="674" spans="1:4" ht="12.75">
      <c r="A674" s="26"/>
      <c r="B674" s="18"/>
      <c r="C674" s="28"/>
      <c r="D674" s="50"/>
    </row>
    <row r="675" spans="1:4" ht="15.75">
      <c r="A675" s="13">
        <f>A667+1</f>
        <v>66</v>
      </c>
      <c r="B675" s="18" t="s">
        <v>47</v>
      </c>
      <c r="C675" s="18" t="s">
        <v>75</v>
      </c>
      <c r="D675" s="16" t="s">
        <v>95</v>
      </c>
    </row>
    <row r="676" spans="1:4" ht="15.75">
      <c r="A676" s="13"/>
      <c r="B676" s="18" t="s">
        <v>183</v>
      </c>
      <c r="C676" s="22">
        <v>72</v>
      </c>
      <c r="D676" s="23">
        <v>-299.99</v>
      </c>
    </row>
    <row r="677" spans="1:4" ht="12.75">
      <c r="A677" s="13"/>
      <c r="B677" s="24" t="s">
        <v>77</v>
      </c>
      <c r="C677" s="22">
        <v>1811</v>
      </c>
      <c r="D677" s="23">
        <v>-220</v>
      </c>
    </row>
    <row r="678" spans="1:4" ht="12.75">
      <c r="A678" s="13"/>
      <c r="B678" s="24"/>
      <c r="C678" s="22"/>
      <c r="D678" s="23"/>
    </row>
    <row r="679" spans="1:4" ht="12.75">
      <c r="A679" s="13"/>
      <c r="B679" s="24"/>
      <c r="C679" s="22"/>
      <c r="D679" s="23"/>
    </row>
    <row r="680" spans="1:4" ht="12.75">
      <c r="A680" s="13"/>
      <c r="B680" s="24"/>
      <c r="C680" s="22"/>
      <c r="D680" s="23"/>
    </row>
    <row r="681" spans="1:4" ht="12.75">
      <c r="A681" s="13"/>
      <c r="B681" s="24"/>
      <c r="C681" s="22"/>
      <c r="D681" s="23"/>
    </row>
    <row r="682" spans="1:4" ht="12.75">
      <c r="A682" s="13"/>
      <c r="B682" s="18"/>
      <c r="C682" s="28"/>
      <c r="D682" s="50"/>
    </row>
    <row r="683" spans="1:4" ht="15.75">
      <c r="A683" s="26">
        <f>A675+1</f>
        <v>67</v>
      </c>
      <c r="B683" s="18" t="s">
        <v>48</v>
      </c>
      <c r="C683" s="18" t="s">
        <v>75</v>
      </c>
      <c r="D683" s="16" t="s">
        <v>95</v>
      </c>
    </row>
    <row r="684" spans="1:4" ht="15.75">
      <c r="A684" s="26"/>
      <c r="B684" s="18" t="s">
        <v>124</v>
      </c>
      <c r="C684" s="22">
        <v>0</v>
      </c>
      <c r="D684" s="23">
        <v>-54</v>
      </c>
    </row>
    <row r="685" spans="1:4" ht="12.75">
      <c r="A685" s="26"/>
      <c r="B685" s="24" t="s">
        <v>77</v>
      </c>
      <c r="C685" s="22">
        <v>491</v>
      </c>
      <c r="D685" s="23">
        <v>-33</v>
      </c>
    </row>
    <row r="686" spans="1:4" ht="12.75">
      <c r="A686" s="26"/>
      <c r="B686" s="24" t="s">
        <v>76</v>
      </c>
      <c r="C686" s="22">
        <v>603</v>
      </c>
      <c r="D686" s="23">
        <v>-28</v>
      </c>
    </row>
    <row r="687" spans="1:4" ht="12.75">
      <c r="A687" s="26"/>
      <c r="B687" s="24" t="s">
        <v>78</v>
      </c>
      <c r="C687" s="22">
        <v>952</v>
      </c>
      <c r="D687" s="23">
        <v>-27</v>
      </c>
    </row>
    <row r="688" spans="1:4" ht="12.75">
      <c r="A688" s="26"/>
      <c r="B688" s="24"/>
      <c r="C688" s="22">
        <v>2250</v>
      </c>
      <c r="D688" s="23">
        <v>-0.001</v>
      </c>
    </row>
    <row r="689" spans="1:4" ht="12.75">
      <c r="A689" s="26"/>
      <c r="B689" s="24"/>
      <c r="C689" s="22"/>
      <c r="D689" s="23"/>
    </row>
    <row r="690" spans="1:4" ht="12.75">
      <c r="A690" s="26"/>
      <c r="B690" s="18"/>
      <c r="C690" s="28"/>
      <c r="D690" s="50"/>
    </row>
    <row r="691" spans="1:4" ht="15.75">
      <c r="A691" s="13">
        <f>A683+1</f>
        <v>68</v>
      </c>
      <c r="B691" s="18" t="s">
        <v>49</v>
      </c>
      <c r="C691" s="18" t="s">
        <v>75</v>
      </c>
      <c r="D691" s="16" t="s">
        <v>95</v>
      </c>
    </row>
    <row r="692" spans="1:4" ht="15.75">
      <c r="A692" s="13"/>
      <c r="B692" s="18" t="s">
        <v>123</v>
      </c>
      <c r="C692" s="22">
        <v>0</v>
      </c>
      <c r="D692" s="23">
        <v>-216.5</v>
      </c>
    </row>
    <row r="693" spans="1:4" ht="12.75">
      <c r="A693" s="13"/>
      <c r="B693" s="24" t="s">
        <v>77</v>
      </c>
      <c r="C693" s="22">
        <v>1685</v>
      </c>
      <c r="D693" s="23">
        <v>-145.8</v>
      </c>
    </row>
    <row r="694" spans="1:4" ht="12.75">
      <c r="A694" s="13"/>
      <c r="B694" s="24" t="s">
        <v>76</v>
      </c>
      <c r="C694" s="22">
        <v>1696</v>
      </c>
      <c r="D694" s="23">
        <v>-145.4</v>
      </c>
    </row>
    <row r="695" spans="1:4" ht="12.75">
      <c r="A695" s="13"/>
      <c r="B695" s="24"/>
      <c r="C695" s="22">
        <v>2500</v>
      </c>
      <c r="D695" s="23">
        <v>-107.8</v>
      </c>
    </row>
    <row r="696" spans="1:4" ht="12.75">
      <c r="A696" s="13"/>
      <c r="B696" s="24"/>
      <c r="C696" s="22"/>
      <c r="D696" s="23"/>
    </row>
    <row r="697" spans="1:4" ht="12.75">
      <c r="A697" s="13"/>
      <c r="B697" s="24"/>
      <c r="C697" s="22"/>
      <c r="D697" s="23"/>
    </row>
    <row r="698" spans="1:4" ht="12.75">
      <c r="A698" s="13"/>
      <c r="B698" s="18"/>
      <c r="C698" s="28"/>
      <c r="D698" s="50"/>
    </row>
    <row r="699" spans="1:8" ht="15.75">
      <c r="A699" s="160">
        <f>A691+1</f>
        <v>69</v>
      </c>
      <c r="B699" s="152" t="s">
        <v>82</v>
      </c>
      <c r="C699" s="18" t="s">
        <v>75</v>
      </c>
      <c r="D699" s="16" t="s">
        <v>95</v>
      </c>
      <c r="F699" s="18" t="s">
        <v>82</v>
      </c>
      <c r="G699" s="18" t="s">
        <v>75</v>
      </c>
      <c r="H699" s="17" t="s">
        <v>95</v>
      </c>
    </row>
    <row r="700" spans="1:8" ht="15.75">
      <c r="A700" s="160"/>
      <c r="B700" s="152" t="s">
        <v>576</v>
      </c>
      <c r="C700" s="164">
        <v>0</v>
      </c>
      <c r="D700" s="153">
        <v>-288.7</v>
      </c>
      <c r="F700" s="18" t="s">
        <v>130</v>
      </c>
      <c r="G700" s="22">
        <v>0</v>
      </c>
      <c r="H700" s="23">
        <v>-288.7</v>
      </c>
    </row>
    <row r="701" spans="1:8" ht="12.75">
      <c r="A701" s="160"/>
      <c r="B701" s="152" t="s">
        <v>77</v>
      </c>
      <c r="C701" s="164">
        <v>1345</v>
      </c>
      <c r="D701" s="153">
        <v>-227.1</v>
      </c>
      <c r="F701" s="24" t="s">
        <v>77</v>
      </c>
      <c r="G701" s="22">
        <v>1345</v>
      </c>
      <c r="H701" s="23">
        <v>-227.1</v>
      </c>
    </row>
    <row r="702" spans="1:4" ht="12.75">
      <c r="A702" s="160"/>
      <c r="B702" s="152" t="s">
        <v>78</v>
      </c>
      <c r="C702" s="164">
        <v>2076</v>
      </c>
      <c r="D702" s="153">
        <f>D703+(C702-C703)*(D703-D701)/(C703-C701)</f>
        <v>-193.62074349442378</v>
      </c>
    </row>
    <row r="703" spans="1:4" ht="12.75">
      <c r="A703" s="160"/>
      <c r="B703" s="152" t="s">
        <v>76</v>
      </c>
      <c r="C703" s="164">
        <f>2335+273</f>
        <v>2608</v>
      </c>
      <c r="D703" s="153">
        <f>D701+(C703-C701)*(D701-D700)/(C701-C700)</f>
        <v>-169.25553903345724</v>
      </c>
    </row>
    <row r="704" spans="1:4" ht="12.75">
      <c r="A704" s="160"/>
      <c r="B704" s="24"/>
      <c r="C704" s="22"/>
      <c r="D704" s="23"/>
    </row>
    <row r="705" spans="1:4" ht="12.75">
      <c r="A705" s="160"/>
      <c r="B705" s="24"/>
      <c r="C705" s="22"/>
      <c r="D705" s="23"/>
    </row>
    <row r="706" spans="1:4" ht="12.75">
      <c r="A706" s="160"/>
      <c r="B706" s="18"/>
      <c r="C706" s="28"/>
      <c r="D706" s="50"/>
    </row>
    <row r="707" spans="1:4" ht="15.75">
      <c r="A707" s="13">
        <f>A699+1</f>
        <v>70</v>
      </c>
      <c r="B707" s="18" t="s">
        <v>50</v>
      </c>
      <c r="C707" s="18" t="s">
        <v>75</v>
      </c>
      <c r="D707" s="16" t="s">
        <v>95</v>
      </c>
    </row>
    <row r="708" spans="1:4" ht="15.75">
      <c r="A708" s="13"/>
      <c r="B708" s="18" t="s">
        <v>142</v>
      </c>
      <c r="C708" s="22">
        <v>0</v>
      </c>
      <c r="D708" s="23">
        <v>-138.8</v>
      </c>
    </row>
    <row r="709" spans="1:4" ht="12.75">
      <c r="A709" s="13"/>
      <c r="B709" s="24" t="s">
        <v>77</v>
      </c>
      <c r="C709" s="22">
        <v>505</v>
      </c>
      <c r="D709" s="23">
        <v>-114</v>
      </c>
    </row>
    <row r="710" spans="1:4" ht="12.75">
      <c r="A710" s="13"/>
      <c r="B710" s="24" t="s">
        <v>5</v>
      </c>
      <c r="C710" s="22">
        <v>2140</v>
      </c>
      <c r="D710" s="23">
        <v>-31</v>
      </c>
    </row>
    <row r="711" spans="1:4" ht="12.75">
      <c r="A711" s="13"/>
      <c r="B711" s="24"/>
      <c r="C711" s="22"/>
      <c r="D711" s="23"/>
    </row>
    <row r="712" spans="1:4" ht="12.75">
      <c r="A712" s="13"/>
      <c r="B712" s="24"/>
      <c r="C712" s="22"/>
      <c r="D712" s="23"/>
    </row>
    <row r="713" spans="1:4" ht="12.75">
      <c r="A713" s="13"/>
      <c r="B713" s="24"/>
      <c r="C713" s="22"/>
      <c r="D713" s="23"/>
    </row>
    <row r="714" spans="1:4" ht="12.75">
      <c r="A714" s="13"/>
      <c r="B714" s="18"/>
      <c r="C714" s="28"/>
      <c r="D714" s="50"/>
    </row>
    <row r="715" spans="1:8" ht="15.75">
      <c r="A715" s="26">
        <f>A707+1</f>
        <v>71</v>
      </c>
      <c r="B715" s="18" t="s">
        <v>51</v>
      </c>
      <c r="C715" s="18" t="s">
        <v>75</v>
      </c>
      <c r="D715" s="16" t="s">
        <v>95</v>
      </c>
      <c r="F715" s="18"/>
      <c r="G715" s="18"/>
      <c r="H715" s="17"/>
    </row>
    <row r="716" spans="1:8" ht="15.75">
      <c r="A716" s="26"/>
      <c r="B716" s="18" t="s">
        <v>176</v>
      </c>
      <c r="C716" s="22">
        <v>0</v>
      </c>
      <c r="D716" s="23">
        <v>-281</v>
      </c>
      <c r="F716" s="18"/>
      <c r="G716" s="22"/>
      <c r="H716" s="23"/>
    </row>
    <row r="717" spans="1:8" ht="12.75">
      <c r="A717" s="26"/>
      <c r="B717" s="24" t="s">
        <v>77</v>
      </c>
      <c r="C717" s="22">
        <v>1043</v>
      </c>
      <c r="D717" s="23">
        <v>-233</v>
      </c>
      <c r="F717"/>
      <c r="G717" s="22"/>
      <c r="H717" s="23"/>
    </row>
    <row r="718" spans="1:8" ht="12.75">
      <c r="A718" s="26"/>
      <c r="B718" s="24" t="s">
        <v>78</v>
      </c>
      <c r="C718" s="22">
        <v>1640</v>
      </c>
      <c r="D718" s="23">
        <v>-205</v>
      </c>
      <c r="F718" s="24"/>
      <c r="G718" s="22"/>
      <c r="H718" s="23"/>
    </row>
    <row r="719" spans="1:8" ht="12.75">
      <c r="A719" s="26"/>
      <c r="B719" s="24" t="s">
        <v>76</v>
      </c>
      <c r="C719" s="22">
        <v>2690</v>
      </c>
      <c r="D719" s="23">
        <v>-116</v>
      </c>
      <c r="F719" s="24"/>
      <c r="G719" s="22"/>
      <c r="H719" s="23"/>
    </row>
    <row r="720" spans="1:8" ht="12.75">
      <c r="A720" s="26"/>
      <c r="B720" s="24"/>
      <c r="C720" s="22"/>
      <c r="D720" s="23"/>
      <c r="F720" s="24"/>
      <c r="G720" s="22"/>
      <c r="H720" s="23"/>
    </row>
    <row r="721" spans="1:8" ht="12.75">
      <c r="A721" s="26"/>
      <c r="B721" s="24"/>
      <c r="C721" s="22"/>
      <c r="D721" s="23"/>
      <c r="F721" s="24"/>
      <c r="G721" s="22"/>
      <c r="H721" s="23"/>
    </row>
    <row r="722" spans="1:4" ht="12.75">
      <c r="A722" s="26"/>
      <c r="B722" s="18"/>
      <c r="C722" s="28"/>
      <c r="D722" s="50"/>
    </row>
    <row r="723" spans="1:12" ht="15.75">
      <c r="A723" s="13">
        <f>A715+1</f>
        <v>72</v>
      </c>
      <c r="B723" s="18" t="s">
        <v>52</v>
      </c>
      <c r="C723" s="18" t="s">
        <v>75</v>
      </c>
      <c r="D723" s="16" t="s">
        <v>95</v>
      </c>
      <c r="J723" s="152"/>
      <c r="K723" s="14"/>
      <c r="L723" s="16"/>
    </row>
    <row r="724" spans="1:12" ht="15.75">
      <c r="A724" s="13"/>
      <c r="B724" s="18" t="s">
        <v>163</v>
      </c>
      <c r="C724" s="22">
        <v>0</v>
      </c>
      <c r="D724" s="23">
        <v>-196</v>
      </c>
      <c r="J724" s="152"/>
      <c r="K724" s="151"/>
      <c r="L724" s="153"/>
    </row>
    <row r="725" spans="1:12" ht="12.75">
      <c r="A725" s="13"/>
      <c r="B725" s="24" t="s">
        <v>76</v>
      </c>
      <c r="C725" s="22">
        <v>2150</v>
      </c>
      <c r="D725" s="23">
        <v>-106</v>
      </c>
      <c r="J725" s="152"/>
      <c r="K725" s="151"/>
      <c r="L725" s="153"/>
    </row>
    <row r="726" spans="1:12" ht="12.75">
      <c r="A726" s="13"/>
      <c r="B726" s="24" t="s">
        <v>77</v>
      </c>
      <c r="C726" s="22">
        <v>3270</v>
      </c>
      <c r="D726" s="23">
        <v>-67</v>
      </c>
      <c r="J726" s="152"/>
      <c r="K726" s="151"/>
      <c r="L726" s="153"/>
    </row>
    <row r="727" spans="1:12" ht="12.75">
      <c r="A727" s="13"/>
      <c r="B727" s="24"/>
      <c r="C727" s="22"/>
      <c r="D727" s="23"/>
      <c r="J727" s="152"/>
      <c r="K727" s="151"/>
      <c r="L727" s="153"/>
    </row>
    <row r="728" spans="1:12" ht="12.75">
      <c r="A728" s="13"/>
      <c r="B728" s="24"/>
      <c r="C728" s="22"/>
      <c r="D728" s="23"/>
      <c r="J728" s="152"/>
      <c r="K728" s="151"/>
      <c r="L728" s="153"/>
    </row>
    <row r="729" spans="1:12" ht="12.75">
      <c r="A729" s="13"/>
      <c r="B729" s="24"/>
      <c r="C729" s="22"/>
      <c r="D729" s="23"/>
      <c r="J729" s="152"/>
      <c r="K729" s="151"/>
      <c r="L729" s="153"/>
    </row>
    <row r="730" spans="1:12" ht="12.75">
      <c r="A730" s="13"/>
      <c r="B730" s="18"/>
      <c r="C730" s="28"/>
      <c r="D730" s="50"/>
      <c r="J730" s="152"/>
      <c r="K730" s="151"/>
      <c r="L730" s="153"/>
    </row>
    <row r="731" spans="1:12" ht="15.75">
      <c r="A731" s="159">
        <f>A723+1</f>
        <v>73</v>
      </c>
      <c r="B731" s="152" t="s">
        <v>80</v>
      </c>
      <c r="C731" s="18" t="s">
        <v>75</v>
      </c>
      <c r="D731" s="16" t="s">
        <v>95</v>
      </c>
      <c r="J731" s="149"/>
      <c r="K731" s="149"/>
      <c r="L731" s="150"/>
    </row>
    <row r="732" spans="1:12" ht="31.5">
      <c r="A732" s="159"/>
      <c r="B732" s="152" t="s">
        <v>578</v>
      </c>
      <c r="C732" s="164">
        <v>0</v>
      </c>
      <c r="D732" s="153">
        <v>-265.2</v>
      </c>
      <c r="J732" s="149"/>
      <c r="K732" s="149"/>
      <c r="L732" s="150"/>
    </row>
    <row r="733" spans="1:12" ht="12.75">
      <c r="A733" s="159"/>
      <c r="B733" s="152" t="s">
        <v>77</v>
      </c>
      <c r="C733" s="164">
        <v>1638</v>
      </c>
      <c r="D733" s="153">
        <v>-191.8</v>
      </c>
      <c r="J733" s="149"/>
      <c r="K733" s="149"/>
      <c r="L733" s="150"/>
    </row>
    <row r="734" spans="1:12" ht="12.75">
      <c r="A734" s="159"/>
      <c r="B734" s="152" t="s">
        <v>78</v>
      </c>
      <c r="C734" s="164">
        <v>3503</v>
      </c>
      <c r="D734" s="153">
        <f>D733+(C734-C733)*(D733-D732)/(C733-C732)</f>
        <v>-108.22796092796095</v>
      </c>
      <c r="J734" s="149"/>
      <c r="K734" s="149"/>
      <c r="L734" s="150"/>
    </row>
    <row r="735" spans="1:12" ht="12.75">
      <c r="A735" s="159"/>
      <c r="B735" s="152"/>
      <c r="C735" s="164"/>
      <c r="D735" s="153"/>
      <c r="J735" s="149"/>
      <c r="K735" s="149"/>
      <c r="L735" s="150"/>
    </row>
    <row r="736" spans="1:12" ht="12.75">
      <c r="A736" s="159"/>
      <c r="B736" s="152"/>
      <c r="C736" s="164"/>
      <c r="D736" s="153"/>
      <c r="J736" s="149"/>
      <c r="K736" s="149"/>
      <c r="L736" s="150"/>
    </row>
    <row r="737" spans="1:12" ht="12.75">
      <c r="A737" s="159"/>
      <c r="B737" s="152"/>
      <c r="C737" s="164"/>
      <c r="D737" s="153"/>
      <c r="J737" s="149"/>
      <c r="K737" s="149"/>
      <c r="L737" s="150"/>
    </row>
    <row r="738" spans="1:12" ht="12.75">
      <c r="A738" s="159"/>
      <c r="B738" s="152"/>
      <c r="C738" s="164"/>
      <c r="D738" s="153"/>
      <c r="J738" s="149"/>
      <c r="K738" s="149"/>
      <c r="L738" s="150"/>
    </row>
    <row r="739" spans="1:12" ht="15.75">
      <c r="A739" s="160">
        <f>A731+1</f>
        <v>74</v>
      </c>
      <c r="B739" s="152" t="s">
        <v>80</v>
      </c>
      <c r="C739" s="18" t="s">
        <v>75</v>
      </c>
      <c r="D739" s="16" t="s">
        <v>95</v>
      </c>
      <c r="F739" s="18" t="s">
        <v>80</v>
      </c>
      <c r="G739" s="18" t="s">
        <v>75</v>
      </c>
      <c r="H739" s="17" t="s">
        <v>95</v>
      </c>
      <c r="J739" s="149"/>
      <c r="K739" s="149"/>
      <c r="L739" s="150"/>
    </row>
    <row r="740" spans="1:12" ht="31.5">
      <c r="A740" s="160"/>
      <c r="B740" s="152" t="s">
        <v>579</v>
      </c>
      <c r="C740" s="164">
        <v>0</v>
      </c>
      <c r="D740" s="153">
        <v>-251.9</v>
      </c>
      <c r="F740" s="18" t="s">
        <v>196</v>
      </c>
      <c r="G740" s="22">
        <v>0</v>
      </c>
      <c r="H740" s="23">
        <v>-251.9</v>
      </c>
      <c r="J740" s="149"/>
      <c r="K740" s="149"/>
      <c r="L740" s="150"/>
    </row>
    <row r="741" spans="1:12" ht="12.75">
      <c r="A741" s="160"/>
      <c r="B741" s="152" t="s">
        <v>77</v>
      </c>
      <c r="C741" s="164">
        <v>1638</v>
      </c>
      <c r="D741" s="153">
        <v>-178.7</v>
      </c>
      <c r="F741" s="24" t="s">
        <v>77</v>
      </c>
      <c r="G741" s="22">
        <v>1638</v>
      </c>
      <c r="H741" s="23">
        <v>-178.7</v>
      </c>
      <c r="J741" s="149"/>
      <c r="K741" s="149"/>
      <c r="L741" s="150"/>
    </row>
    <row r="742" spans="1:12" ht="12.75">
      <c r="A742" s="160"/>
      <c r="B742" s="152" t="s">
        <v>78</v>
      </c>
      <c r="C742" s="164">
        <v>3503</v>
      </c>
      <c r="D742" s="153">
        <f>D741+(C742-C741)*(D741-D740)/(C741-C740)</f>
        <v>-95.35567765567762</v>
      </c>
      <c r="J742" s="149"/>
      <c r="K742" s="149"/>
      <c r="L742" s="150"/>
    </row>
    <row r="743" spans="1:12" ht="12.75">
      <c r="A743" s="160"/>
      <c r="B743" s="152"/>
      <c r="C743" s="164"/>
      <c r="D743" s="153"/>
      <c r="J743" s="149"/>
      <c r="K743" s="149"/>
      <c r="L743" s="150"/>
    </row>
    <row r="744" spans="1:12" ht="12.75">
      <c r="A744" s="160"/>
      <c r="B744" s="152"/>
      <c r="C744" s="164"/>
      <c r="D744" s="153"/>
      <c r="J744" s="149"/>
      <c r="K744" s="149"/>
      <c r="L744" s="150"/>
    </row>
    <row r="745" spans="1:12" ht="12.75">
      <c r="A745" s="160"/>
      <c r="B745" s="152"/>
      <c r="C745" s="164"/>
      <c r="D745" s="153"/>
      <c r="J745" s="149"/>
      <c r="K745" s="149"/>
      <c r="L745" s="150"/>
    </row>
    <row r="746" spans="1:12" ht="12.75">
      <c r="A746" s="160"/>
      <c r="B746" s="152"/>
      <c r="C746" s="164"/>
      <c r="D746" s="153"/>
      <c r="J746" s="149"/>
      <c r="K746" s="149"/>
      <c r="L746" s="150"/>
    </row>
    <row r="747" spans="1:8" ht="15.75">
      <c r="A747" s="159">
        <f>A739+1</f>
        <v>75</v>
      </c>
      <c r="B747" s="152" t="s">
        <v>80</v>
      </c>
      <c r="C747" s="18" t="s">
        <v>75</v>
      </c>
      <c r="D747" s="16" t="s">
        <v>95</v>
      </c>
      <c r="F747" s="18" t="s">
        <v>80</v>
      </c>
      <c r="G747" s="18" t="s">
        <v>75</v>
      </c>
      <c r="H747" s="17" t="s">
        <v>95</v>
      </c>
    </row>
    <row r="748" spans="1:8" ht="15.75">
      <c r="A748" s="159"/>
      <c r="B748" s="152" t="s">
        <v>580</v>
      </c>
      <c r="C748" s="164">
        <v>0</v>
      </c>
      <c r="D748" s="153">
        <v>-295.6</v>
      </c>
      <c r="F748" s="18" t="s">
        <v>186</v>
      </c>
      <c r="G748" s="22">
        <v>0</v>
      </c>
      <c r="H748" s="23">
        <v>-295.6</v>
      </c>
    </row>
    <row r="749" spans="1:8" ht="12.75">
      <c r="A749" s="159"/>
      <c r="B749" s="152" t="s">
        <v>77</v>
      </c>
      <c r="C749" s="164">
        <v>1638</v>
      </c>
      <c r="D749" s="153">
        <v>-224.1</v>
      </c>
      <c r="F749" s="24" t="s">
        <v>77</v>
      </c>
      <c r="G749" s="22">
        <v>1638</v>
      </c>
      <c r="H749" s="23">
        <v>-224.1</v>
      </c>
    </row>
    <row r="750" spans="1:4" ht="12.75">
      <c r="A750" s="159"/>
      <c r="B750" s="152" t="s">
        <v>76</v>
      </c>
      <c r="C750" s="164">
        <v>2680</v>
      </c>
      <c r="D750" s="153">
        <f>D749+(C750-C749)*(D749-D748)/(C749-C748)</f>
        <v>-178.61587301587298</v>
      </c>
    </row>
    <row r="751" spans="1:4" ht="12.75">
      <c r="A751" s="159"/>
      <c r="B751" s="152" t="s">
        <v>78</v>
      </c>
      <c r="C751" s="164">
        <v>3503</v>
      </c>
      <c r="D751" s="153">
        <f>D750+(C751-C750)*(D750-D749)/(C750-C749)</f>
        <v>-142.6912698412698</v>
      </c>
    </row>
    <row r="752" spans="1:4" ht="12.75">
      <c r="A752" s="159"/>
      <c r="C752" s="40"/>
      <c r="D752" s="21"/>
    </row>
    <row r="753" spans="1:4" ht="12.75">
      <c r="A753" s="159"/>
      <c r="C753" s="40"/>
      <c r="D753" s="21"/>
    </row>
    <row r="754" spans="1:4" ht="12.75">
      <c r="A754" s="159"/>
      <c r="C754" s="40"/>
      <c r="D754" s="21"/>
    </row>
    <row r="755" spans="1:4" ht="15.75">
      <c r="A755" s="26">
        <f>A747+1</f>
        <v>76</v>
      </c>
      <c r="B755" s="18" t="s">
        <v>53</v>
      </c>
      <c r="C755" s="18" t="s">
        <v>75</v>
      </c>
      <c r="D755" s="16" t="s">
        <v>95</v>
      </c>
    </row>
    <row r="756" spans="1:4" ht="15.75">
      <c r="A756" s="26"/>
      <c r="B756" s="18" t="s">
        <v>114</v>
      </c>
      <c r="C756" s="22">
        <v>0</v>
      </c>
      <c r="D756" s="23">
        <v>-77</v>
      </c>
    </row>
    <row r="757" spans="1:4" ht="12.75">
      <c r="A757" s="26"/>
      <c r="B757" s="24" t="s">
        <v>77</v>
      </c>
      <c r="C757" s="22">
        <v>723</v>
      </c>
      <c r="D757" s="23">
        <v>-46</v>
      </c>
    </row>
    <row r="758" spans="1:4" ht="12.75">
      <c r="A758" s="26"/>
      <c r="B758" s="4" t="s">
        <v>76</v>
      </c>
      <c r="C758" s="40">
        <v>1006</v>
      </c>
      <c r="D758" s="21">
        <v>-33</v>
      </c>
    </row>
    <row r="759" spans="1:4" ht="12.75">
      <c r="A759" s="26"/>
      <c r="B759" s="4" t="s">
        <v>78</v>
      </c>
      <c r="C759" s="40">
        <v>1267</v>
      </c>
      <c r="D759" s="21">
        <v>-2</v>
      </c>
    </row>
    <row r="760" spans="1:4" ht="12.75">
      <c r="A760" s="26"/>
      <c r="C760" s="40">
        <v>1700</v>
      </c>
      <c r="D760" s="21">
        <v>-0.001</v>
      </c>
    </row>
    <row r="761" spans="1:4" ht="12.75">
      <c r="A761" s="26"/>
      <c r="B761" s="24"/>
      <c r="C761" s="22"/>
      <c r="D761" s="23"/>
    </row>
    <row r="762" spans="1:4" ht="12.75">
      <c r="A762" s="26"/>
      <c r="B762" s="18"/>
      <c r="C762" s="28"/>
      <c r="D762" s="50"/>
    </row>
    <row r="763" spans="1:4" ht="15.75">
      <c r="A763" s="13">
        <f>A755+1</f>
        <v>77</v>
      </c>
      <c r="B763" s="18" t="s">
        <v>54</v>
      </c>
      <c r="C763" s="18" t="s">
        <v>75</v>
      </c>
      <c r="D763" s="16" t="s">
        <v>95</v>
      </c>
    </row>
    <row r="764" spans="1:4" ht="15.75">
      <c r="A764" s="13"/>
      <c r="B764" s="18" t="s">
        <v>180</v>
      </c>
      <c r="C764" s="22">
        <v>0</v>
      </c>
      <c r="D764" s="23">
        <v>-293</v>
      </c>
    </row>
    <row r="765" spans="1:4" ht="12.75">
      <c r="A765" s="13"/>
      <c r="B765" s="24" t="s">
        <v>77</v>
      </c>
      <c r="C765" s="22">
        <v>1968</v>
      </c>
      <c r="D765" s="23">
        <v>-204</v>
      </c>
    </row>
    <row r="766" spans="1:4" ht="12.75">
      <c r="A766" s="13"/>
      <c r="B766" s="24" t="s">
        <v>76</v>
      </c>
      <c r="C766" s="22">
        <v>3493</v>
      </c>
      <c r="D766" s="23">
        <v>-136</v>
      </c>
    </row>
    <row r="767" spans="1:4" ht="12.75">
      <c r="A767" s="13"/>
      <c r="B767" s="24"/>
      <c r="C767" s="22"/>
      <c r="D767" s="23"/>
    </row>
    <row r="768" spans="1:4" ht="12.75">
      <c r="A768" s="13"/>
      <c r="B768" s="24"/>
      <c r="C768" s="22"/>
      <c r="D768" s="23"/>
    </row>
    <row r="769" spans="1:4" ht="12.75">
      <c r="A769" s="13"/>
      <c r="B769" s="24"/>
      <c r="C769" s="22"/>
      <c r="D769" s="23"/>
    </row>
    <row r="770" spans="1:4" ht="12.75">
      <c r="A770" s="13"/>
      <c r="B770" s="18"/>
      <c r="C770" s="28"/>
      <c r="D770" s="50"/>
    </row>
    <row r="771" spans="1:4" ht="15.75">
      <c r="A771" s="26">
        <f>A763+1</f>
        <v>78</v>
      </c>
      <c r="B771" s="18" t="s">
        <v>55</v>
      </c>
      <c r="C771" s="18" t="s">
        <v>75</v>
      </c>
      <c r="D771" s="16" t="s">
        <v>95</v>
      </c>
    </row>
    <row r="772" spans="1:4" ht="15.75">
      <c r="A772" s="26"/>
      <c r="B772" s="18" t="s">
        <v>160</v>
      </c>
      <c r="C772" s="22">
        <v>0</v>
      </c>
      <c r="D772" s="23">
        <v>-247.5</v>
      </c>
    </row>
    <row r="773" spans="1:4" ht="12.75">
      <c r="A773" s="26"/>
      <c r="B773" s="24" t="s">
        <v>77</v>
      </c>
      <c r="C773" s="22">
        <v>1940</v>
      </c>
      <c r="D773" s="23">
        <v>-161</v>
      </c>
    </row>
    <row r="774" spans="1:4" ht="12.75">
      <c r="A774" s="26"/>
      <c r="B774" s="24" t="s">
        <v>76</v>
      </c>
      <c r="C774" s="22">
        <v>2033</v>
      </c>
      <c r="D774" s="23">
        <v>-159</v>
      </c>
    </row>
    <row r="775" spans="1:4" ht="12.75">
      <c r="A775" s="26"/>
      <c r="B775" s="24"/>
      <c r="C775" s="22">
        <v>2500</v>
      </c>
      <c r="D775" s="23">
        <v>-142.5</v>
      </c>
    </row>
    <row r="776" spans="1:4" ht="12.75">
      <c r="A776" s="26"/>
      <c r="B776" s="24"/>
      <c r="C776" s="22"/>
      <c r="D776" s="23"/>
    </row>
    <row r="777" spans="1:4" ht="12.75">
      <c r="A777" s="26"/>
      <c r="B777" s="24"/>
      <c r="C777" s="22"/>
      <c r="D777" s="23"/>
    </row>
    <row r="778" spans="1:4" ht="12.75">
      <c r="A778" s="26"/>
      <c r="B778" s="18"/>
      <c r="C778" s="28"/>
      <c r="D778" s="50"/>
    </row>
    <row r="779" spans="1:4" ht="15.75">
      <c r="A779" s="13">
        <f>A771+1</f>
        <v>79</v>
      </c>
      <c r="B779" s="18" t="s">
        <v>55</v>
      </c>
      <c r="C779" s="18" t="s">
        <v>75</v>
      </c>
      <c r="D779" s="16" t="s">
        <v>95</v>
      </c>
    </row>
    <row r="780" spans="1:4" ht="15.75">
      <c r="A780" s="13"/>
      <c r="B780" s="18" t="s">
        <v>155</v>
      </c>
      <c r="C780" s="22">
        <v>0</v>
      </c>
      <c r="D780" s="23">
        <v>-231</v>
      </c>
    </row>
    <row r="781" spans="1:4" ht="12.75">
      <c r="A781" s="13"/>
      <c r="B781"/>
      <c r="C781" s="22">
        <v>1940</v>
      </c>
      <c r="D781" s="23">
        <v>-152</v>
      </c>
    </row>
    <row r="782" spans="1:4" ht="12.75">
      <c r="A782" s="13"/>
      <c r="B782" s="4" t="s">
        <v>77</v>
      </c>
      <c r="C782" s="40">
        <v>2033</v>
      </c>
      <c r="D782" s="23">
        <v>-147.3642857142857</v>
      </c>
    </row>
    <row r="783" spans="1:4" ht="12.75">
      <c r="A783" s="13"/>
      <c r="B783"/>
      <c r="C783" s="40">
        <v>2128</v>
      </c>
      <c r="D783" s="23">
        <v>-145.2559192413583</v>
      </c>
    </row>
    <row r="784" spans="1:4" ht="12.75">
      <c r="A784" s="13"/>
      <c r="B784" s="4" t="s">
        <v>76</v>
      </c>
      <c r="C784" s="40">
        <v>2150</v>
      </c>
      <c r="D784" s="23">
        <v>-144.7676659528908</v>
      </c>
    </row>
    <row r="785" spans="1:4" ht="12.75">
      <c r="A785" s="13"/>
      <c r="B785" s="24"/>
      <c r="C785" s="22"/>
      <c r="D785" s="23"/>
    </row>
    <row r="786" spans="1:4" ht="12.75">
      <c r="A786" s="13"/>
      <c r="B786" s="24"/>
      <c r="C786" s="28"/>
      <c r="D786" s="50"/>
    </row>
    <row r="787" spans="1:4" ht="15.75">
      <c r="A787" s="26">
        <f>A779+1</f>
        <v>80</v>
      </c>
      <c r="B787" s="18" t="s">
        <v>55</v>
      </c>
      <c r="C787" s="18" t="s">
        <v>75</v>
      </c>
      <c r="D787" s="16" t="s">
        <v>95</v>
      </c>
    </row>
    <row r="788" spans="1:4" ht="15.75">
      <c r="A788" s="26"/>
      <c r="B788" s="18" t="s">
        <v>197</v>
      </c>
      <c r="C788" s="22">
        <v>0</v>
      </c>
      <c r="D788" s="23">
        <v>-192</v>
      </c>
    </row>
    <row r="789" spans="1:4" ht="12.75">
      <c r="A789" s="26"/>
      <c r="B789"/>
      <c r="C789" s="22">
        <v>1940</v>
      </c>
      <c r="D789" s="23">
        <v>-108</v>
      </c>
    </row>
    <row r="790" spans="1:4" ht="12.75">
      <c r="A790" s="26"/>
      <c r="B790"/>
      <c r="C790" s="40">
        <v>2033</v>
      </c>
      <c r="D790" s="23">
        <v>-100.17184873949577</v>
      </c>
    </row>
    <row r="791" spans="1:4" ht="12.75">
      <c r="A791" s="26"/>
      <c r="B791" s="4" t="s">
        <v>76</v>
      </c>
      <c r="C791" s="40">
        <v>2128</v>
      </c>
      <c r="D791" s="23">
        <v>-92.17535014005603</v>
      </c>
    </row>
    <row r="792" spans="1:4" ht="12.75">
      <c r="A792" s="26"/>
      <c r="B792" s="4" t="s">
        <v>77</v>
      </c>
      <c r="C792" s="40">
        <v>2150</v>
      </c>
      <c r="D792" s="23">
        <v>-90.32352941176464</v>
      </c>
    </row>
    <row r="793" spans="1:4" ht="12.75">
      <c r="A793" s="26"/>
      <c r="B793" s="24"/>
      <c r="C793" s="22"/>
      <c r="D793" s="23"/>
    </row>
    <row r="794" spans="1:4" ht="12.75">
      <c r="A794" s="26"/>
      <c r="B794" s="18"/>
      <c r="C794" s="28"/>
      <c r="D794" s="50"/>
    </row>
    <row r="795" spans="1:4" ht="15.75">
      <c r="A795" s="13">
        <f>A787+1</f>
        <v>81</v>
      </c>
      <c r="B795" s="18" t="s">
        <v>55</v>
      </c>
      <c r="C795" s="18" t="s">
        <v>75</v>
      </c>
      <c r="D795" s="16" t="s">
        <v>95</v>
      </c>
    </row>
    <row r="796" spans="1:4" ht="15.75">
      <c r="A796" s="13"/>
      <c r="B796" s="27" t="s">
        <v>198</v>
      </c>
      <c r="C796" s="22">
        <v>0</v>
      </c>
      <c r="D796" s="23">
        <v>-168</v>
      </c>
    </row>
    <row r="797" spans="1:4" ht="12.75">
      <c r="A797" s="13"/>
      <c r="B797" s="24"/>
      <c r="C797" s="22">
        <v>1940</v>
      </c>
      <c r="D797" s="23">
        <v>-90</v>
      </c>
    </row>
    <row r="798" spans="1:4" ht="12.75">
      <c r="A798" s="13"/>
      <c r="B798" s="24" t="s">
        <v>76</v>
      </c>
      <c r="C798" s="22">
        <v>2033</v>
      </c>
      <c r="D798" s="23">
        <v>-83.12296620775976</v>
      </c>
    </row>
    <row r="799" spans="1:4" ht="12.75">
      <c r="A799" s="13"/>
      <c r="B799" s="4" t="s">
        <v>77</v>
      </c>
      <c r="C799" s="22">
        <v>2128</v>
      </c>
      <c r="D799" s="23">
        <v>-76.09803921568619</v>
      </c>
    </row>
    <row r="800" spans="1:4" ht="12.75">
      <c r="A800" s="13"/>
      <c r="B800"/>
      <c r="C800" s="22">
        <v>2150</v>
      </c>
      <c r="D800" s="23">
        <v>-75.4753320683111</v>
      </c>
    </row>
    <row r="801" spans="1:4" ht="12.75">
      <c r="A801" s="13"/>
      <c r="B801"/>
      <c r="C801" s="22">
        <v>2450</v>
      </c>
      <c r="D801" s="23">
        <v>-66.98387096774195</v>
      </c>
    </row>
    <row r="802" spans="1:4" ht="12.75">
      <c r="A802" s="13"/>
      <c r="B802"/>
      <c r="C802" s="22">
        <v>2500</v>
      </c>
      <c r="D802" s="23">
        <v>-64</v>
      </c>
    </row>
    <row r="803" spans="1:4" ht="15.75">
      <c r="A803" s="26">
        <f>A795+1</f>
        <v>82</v>
      </c>
      <c r="B803" s="18" t="s">
        <v>56</v>
      </c>
      <c r="C803" s="18" t="s">
        <v>75</v>
      </c>
      <c r="D803" s="16" t="s">
        <v>95</v>
      </c>
    </row>
    <row r="804" spans="1:4" ht="15.75">
      <c r="A804" s="26"/>
      <c r="B804" s="18" t="s">
        <v>131</v>
      </c>
      <c r="C804" s="22">
        <v>0</v>
      </c>
      <c r="D804" s="23">
        <v>-69</v>
      </c>
    </row>
    <row r="805" spans="1:4" ht="12.75">
      <c r="A805" s="26"/>
      <c r="B805" s="24" t="s">
        <v>76</v>
      </c>
      <c r="C805" s="22">
        <v>573</v>
      </c>
      <c r="D805" s="23">
        <v>-52</v>
      </c>
    </row>
    <row r="806" spans="1:4" ht="12.75">
      <c r="A806" s="26"/>
      <c r="B806" s="24" t="s">
        <v>77</v>
      </c>
      <c r="C806" s="22">
        <v>577</v>
      </c>
      <c r="D806" s="23">
        <v>-51</v>
      </c>
    </row>
    <row r="807" spans="1:4" ht="12.75">
      <c r="A807" s="26"/>
      <c r="B807" s="24" t="s">
        <v>5</v>
      </c>
      <c r="C807" s="22">
        <v>773</v>
      </c>
      <c r="D807" s="23">
        <v>-43</v>
      </c>
    </row>
    <row r="808" spans="1:4" ht="12.75">
      <c r="A808" s="26"/>
      <c r="B808" s="24" t="s">
        <v>78</v>
      </c>
      <c r="C808" s="22">
        <v>1760</v>
      </c>
      <c r="D808" s="23">
        <v>-30</v>
      </c>
    </row>
    <row r="809" spans="1:4" ht="12.75">
      <c r="A809" s="26"/>
      <c r="B809" s="24"/>
      <c r="C809" s="22">
        <v>2000</v>
      </c>
      <c r="D809" s="23">
        <v>-0.001</v>
      </c>
    </row>
    <row r="810" spans="1:4" ht="12.75">
      <c r="A810" s="26"/>
      <c r="B810" s="18"/>
      <c r="C810" s="28"/>
      <c r="D810" s="50"/>
    </row>
    <row r="811" spans="1:4" ht="15.75">
      <c r="A811" s="13">
        <f>A803+1</f>
        <v>83</v>
      </c>
      <c r="B811" s="27" t="s">
        <v>56</v>
      </c>
      <c r="C811" s="27" t="s">
        <v>75</v>
      </c>
      <c r="D811" s="36" t="s">
        <v>95</v>
      </c>
    </row>
    <row r="812" spans="1:4" ht="15.75">
      <c r="A812" s="13"/>
      <c r="B812" s="27" t="s">
        <v>199</v>
      </c>
      <c r="C812" s="42">
        <v>0</v>
      </c>
      <c r="D812" s="43">
        <v>-49.5</v>
      </c>
    </row>
    <row r="813" spans="1:4" ht="12.75">
      <c r="A813" s="13"/>
      <c r="B813" s="4" t="s">
        <v>77</v>
      </c>
      <c r="C813" s="40">
        <v>573</v>
      </c>
      <c r="D813" s="43">
        <v>-13.31195840554593</v>
      </c>
    </row>
    <row r="814" spans="1:4" ht="12.75">
      <c r="A814" s="13"/>
      <c r="B814" s="44"/>
      <c r="C814" s="42">
        <v>577</v>
      </c>
      <c r="D814" s="43">
        <v>-13.5</v>
      </c>
    </row>
    <row r="815" spans="1:4" ht="12.75">
      <c r="A815" s="13"/>
      <c r="B815" s="44" t="s">
        <v>78</v>
      </c>
      <c r="C815" s="42">
        <v>773</v>
      </c>
      <c r="D815" s="43">
        <v>-5.398305084745765</v>
      </c>
    </row>
    <row r="816" spans="1:4" ht="12.75">
      <c r="A816" s="13"/>
      <c r="B816" s="44" t="s">
        <v>76</v>
      </c>
      <c r="C816" s="42">
        <v>990</v>
      </c>
      <c r="D816" s="43">
        <v>6.570921985815602</v>
      </c>
    </row>
    <row r="817" spans="1:4" ht="12.75">
      <c r="A817" s="13"/>
      <c r="B817" s="24"/>
      <c r="C817" s="22">
        <v>1200</v>
      </c>
      <c r="D817" s="43">
        <v>18.68644326241135</v>
      </c>
    </row>
    <row r="818" spans="1:4" ht="12.75">
      <c r="A818" s="13"/>
      <c r="B818" s="18"/>
      <c r="C818" s="22">
        <v>1760</v>
      </c>
      <c r="D818" s="43">
        <v>15</v>
      </c>
    </row>
    <row r="819" spans="1:8" ht="15.75">
      <c r="A819" s="159">
        <f>A811+1</f>
        <v>84</v>
      </c>
      <c r="B819" s="155" t="s">
        <v>85</v>
      </c>
      <c r="C819" s="27" t="s">
        <v>75</v>
      </c>
      <c r="D819" s="36" t="s">
        <v>95</v>
      </c>
      <c r="F819" s="18" t="s">
        <v>85</v>
      </c>
      <c r="G819" s="18" t="s">
        <v>75</v>
      </c>
      <c r="H819" s="17" t="s">
        <v>95</v>
      </c>
    </row>
    <row r="820" spans="1:8" ht="18">
      <c r="A820" s="159"/>
      <c r="B820" s="155" t="s">
        <v>581</v>
      </c>
      <c r="C820" s="164">
        <v>0</v>
      </c>
      <c r="D820" s="153">
        <v>-299.3</v>
      </c>
      <c r="F820" s="18" t="s">
        <v>137</v>
      </c>
      <c r="G820" s="22">
        <v>0</v>
      </c>
      <c r="H820" s="23">
        <v>-299.3</v>
      </c>
    </row>
    <row r="821" spans="1:8" ht="15">
      <c r="A821" s="159"/>
      <c r="B821" s="155" t="s">
        <v>77</v>
      </c>
      <c r="C821" s="164">
        <v>1873</v>
      </c>
      <c r="D821" s="153">
        <v>-216.1</v>
      </c>
      <c r="F821" s="24" t="s">
        <v>77</v>
      </c>
      <c r="G821" s="22">
        <v>1873</v>
      </c>
      <c r="H821" s="23">
        <v>-216.1</v>
      </c>
    </row>
    <row r="822" spans="1:4" ht="15">
      <c r="A822" s="159"/>
      <c r="B822" s="155" t="s">
        <v>78</v>
      </c>
      <c r="C822" s="164">
        <v>2223</v>
      </c>
      <c r="D822" s="153">
        <f>D823+(C822-C823)*(D823-D821)/(C823-C821)</f>
        <v>-200.55274959957288</v>
      </c>
    </row>
    <row r="823" spans="1:4" ht="15">
      <c r="A823" s="159"/>
      <c r="B823" s="155" t="s">
        <v>76</v>
      </c>
      <c r="C823" s="164">
        <f>2341+273</f>
        <v>2614</v>
      </c>
      <c r="D823" s="153">
        <f>D821+(C823-C821)*(D821-D820)/(C821-C820)</f>
        <v>-183.18424986652428</v>
      </c>
    </row>
    <row r="824" spans="1:4" ht="12.75">
      <c r="A824" s="159"/>
      <c r="B824" s="24"/>
      <c r="C824" s="22"/>
      <c r="D824" s="23"/>
    </row>
    <row r="825" spans="1:4" ht="12.75">
      <c r="A825" s="159"/>
      <c r="B825" s="24"/>
      <c r="C825" s="22"/>
      <c r="D825" s="23"/>
    </row>
    <row r="826" spans="1:4" ht="12.75">
      <c r="A826" s="159"/>
      <c r="B826" s="24"/>
      <c r="C826" s="28"/>
      <c r="D826" s="50"/>
    </row>
    <row r="827" spans="1:4" ht="15.75">
      <c r="A827" s="13">
        <f>A819+1</f>
        <v>85</v>
      </c>
      <c r="B827" s="18" t="s">
        <v>57</v>
      </c>
      <c r="C827" s="18" t="s">
        <v>75</v>
      </c>
      <c r="D827" s="16" t="s">
        <v>95</v>
      </c>
    </row>
    <row r="828" spans="1:4" ht="15.75">
      <c r="A828" s="13"/>
      <c r="B828" s="18" t="s">
        <v>169</v>
      </c>
      <c r="C828" s="22">
        <v>0</v>
      </c>
      <c r="D828" s="23">
        <v>-258</v>
      </c>
    </row>
    <row r="829" spans="1:4" ht="12.75">
      <c r="A829" s="13"/>
      <c r="B829" s="24" t="s">
        <v>77</v>
      </c>
      <c r="C829" s="22">
        <v>1405</v>
      </c>
      <c r="D829" s="23">
        <v>-202</v>
      </c>
    </row>
    <row r="830" spans="1:4" ht="12.75">
      <c r="A830" s="13"/>
      <c r="B830" s="24" t="s">
        <v>76</v>
      </c>
      <c r="C830" s="22">
        <v>3151</v>
      </c>
      <c r="D830" s="23">
        <v>-130</v>
      </c>
    </row>
    <row r="831" spans="1:4" ht="12.75">
      <c r="A831" s="13"/>
      <c r="B831" s="24"/>
      <c r="C831" s="22"/>
      <c r="D831" s="23"/>
    </row>
    <row r="832" spans="1:4" ht="12.75">
      <c r="A832" s="13"/>
      <c r="B832" s="24"/>
      <c r="C832" s="22"/>
      <c r="D832" s="23"/>
    </row>
    <row r="833" spans="1:4" ht="12.75">
      <c r="A833" s="13"/>
      <c r="B833" s="24"/>
      <c r="C833" s="22"/>
      <c r="D833" s="23"/>
    </row>
    <row r="834" spans="1:4" ht="12.75">
      <c r="A834" s="13"/>
      <c r="B834" s="18"/>
      <c r="C834" s="28"/>
      <c r="D834" s="50"/>
    </row>
    <row r="835" spans="1:4" ht="15.75">
      <c r="A835" s="26">
        <f>A827+1</f>
        <v>86</v>
      </c>
      <c r="B835" s="18" t="s">
        <v>58</v>
      </c>
      <c r="C835" s="18" t="s">
        <v>75</v>
      </c>
      <c r="D835" s="16" t="s">
        <v>95</v>
      </c>
    </row>
    <row r="836" spans="1:4" ht="15.75">
      <c r="A836" s="26"/>
      <c r="B836" s="18" t="s">
        <v>166</v>
      </c>
      <c r="C836" s="22">
        <v>0</v>
      </c>
      <c r="D836" s="23">
        <v>-198.2</v>
      </c>
    </row>
    <row r="837" spans="1:4" ht="12.75">
      <c r="A837" s="26"/>
      <c r="B837" s="24" t="s">
        <v>77</v>
      </c>
      <c r="C837" s="22">
        <v>2190</v>
      </c>
      <c r="D837" s="23">
        <v>-116.5</v>
      </c>
    </row>
    <row r="838" spans="1:4" ht="12.75">
      <c r="A838" s="26"/>
      <c r="B838" s="24" t="s">
        <v>76</v>
      </c>
      <c r="C838" s="22">
        <v>2350</v>
      </c>
      <c r="D838" s="23">
        <v>-103.5</v>
      </c>
    </row>
    <row r="839" spans="1:4" ht="12.75">
      <c r="A839" s="26"/>
      <c r="B839" s="24"/>
      <c r="C839" s="22">
        <v>2500</v>
      </c>
      <c r="D839" s="23">
        <v>-95</v>
      </c>
    </row>
    <row r="840" spans="1:4" ht="12.75">
      <c r="A840" s="26"/>
      <c r="B840" s="24"/>
      <c r="C840" s="22"/>
      <c r="D840" s="23"/>
    </row>
    <row r="841" spans="1:4" ht="12.75">
      <c r="A841" s="26"/>
      <c r="B841" s="24"/>
      <c r="C841" s="22"/>
      <c r="D841" s="23"/>
    </row>
    <row r="842" spans="1:4" ht="12.75">
      <c r="A842" s="26"/>
      <c r="B842" s="18"/>
      <c r="C842" s="28"/>
      <c r="D842" s="50"/>
    </row>
    <row r="843" spans="1:4" ht="15.75">
      <c r="A843" s="13">
        <f>A835+1</f>
        <v>87</v>
      </c>
      <c r="B843" s="27" t="s">
        <v>58</v>
      </c>
      <c r="C843" s="27" t="s">
        <v>75</v>
      </c>
      <c r="D843" s="36" t="s">
        <v>95</v>
      </c>
    </row>
    <row r="844" spans="1:4" ht="15.75">
      <c r="A844" s="13"/>
      <c r="B844" s="27" t="s">
        <v>161</v>
      </c>
      <c r="C844" s="42">
        <v>0</v>
      </c>
      <c r="D844" s="43">
        <v>-192.2</v>
      </c>
    </row>
    <row r="845" spans="1:4" ht="12.75">
      <c r="A845" s="13"/>
      <c r="B845" s="44"/>
      <c r="C845" s="42">
        <v>2190</v>
      </c>
      <c r="D845" s="43">
        <v>-96.1</v>
      </c>
    </row>
    <row r="846" spans="1:4" ht="12.75">
      <c r="A846" s="13"/>
      <c r="B846" s="44" t="s">
        <v>77</v>
      </c>
      <c r="C846" s="42">
        <v>2240</v>
      </c>
      <c r="D846" s="43">
        <v>-100.625</v>
      </c>
    </row>
    <row r="847" spans="1:4" ht="12.75">
      <c r="A847" s="13"/>
      <c r="B847" s="24"/>
      <c r="C847" s="22"/>
      <c r="D847" s="23"/>
    </row>
    <row r="848" spans="1:4" ht="12.75">
      <c r="A848" s="13"/>
      <c r="B848" s="24"/>
      <c r="C848" s="22"/>
      <c r="D848" s="23"/>
    </row>
    <row r="849" spans="1:4" ht="12.75">
      <c r="A849" s="13"/>
      <c r="B849" s="24"/>
      <c r="C849" s="22"/>
      <c r="D849" s="23"/>
    </row>
    <row r="850" spans="1:4" ht="12.75">
      <c r="A850" s="13"/>
      <c r="B850" s="18"/>
      <c r="C850" s="28"/>
      <c r="D850" s="50"/>
    </row>
    <row r="851" spans="1:4" ht="15.75">
      <c r="A851" s="26">
        <f>A843+1</f>
        <v>88</v>
      </c>
      <c r="B851" s="27" t="s">
        <v>58</v>
      </c>
      <c r="C851" s="27" t="s">
        <v>75</v>
      </c>
      <c r="D851" s="36" t="s">
        <v>95</v>
      </c>
    </row>
    <row r="852" spans="1:4" ht="15.75">
      <c r="A852" s="26"/>
      <c r="B852" s="27" t="s">
        <v>200</v>
      </c>
      <c r="C852" s="42">
        <v>0</v>
      </c>
      <c r="D852" s="43">
        <v>-83.40000000000009</v>
      </c>
    </row>
    <row r="853" spans="1:4" ht="12.75">
      <c r="A853" s="26"/>
      <c r="B853" s="44" t="s">
        <v>76</v>
      </c>
      <c r="C853" s="42">
        <v>1609.9082934765765</v>
      </c>
      <c r="D853" s="43">
        <v>-33.29673866701099</v>
      </c>
    </row>
    <row r="854" spans="1:4" ht="12.75">
      <c r="A854" s="26"/>
      <c r="C854" s="40"/>
      <c r="D854" s="21"/>
    </row>
    <row r="855" spans="1:4" ht="12.75">
      <c r="A855" s="26"/>
      <c r="C855" s="40"/>
      <c r="D855" s="21"/>
    </row>
    <row r="856" spans="1:4" ht="12.75">
      <c r="A856" s="26"/>
      <c r="C856" s="40"/>
      <c r="D856" s="21"/>
    </row>
    <row r="857" spans="1:4" ht="12.75">
      <c r="A857" s="26"/>
      <c r="C857" s="40"/>
      <c r="D857" s="21"/>
    </row>
    <row r="858" spans="1:4" ht="12.75">
      <c r="A858" s="26"/>
      <c r="C858" s="40"/>
      <c r="D858" s="21"/>
    </row>
    <row r="859" spans="1:4" ht="15.75">
      <c r="A859" s="13">
        <f>A851+1</f>
        <v>89</v>
      </c>
      <c r="B859" s="27" t="s">
        <v>58</v>
      </c>
      <c r="C859" s="27" t="s">
        <v>75</v>
      </c>
      <c r="D859" s="36" t="s">
        <v>95</v>
      </c>
    </row>
    <row r="860" spans="1:4" ht="15.75">
      <c r="A860" s="13"/>
      <c r="B860" s="27" t="s">
        <v>201</v>
      </c>
      <c r="C860" s="42">
        <v>0</v>
      </c>
      <c r="D860" s="43">
        <v>-75.5</v>
      </c>
    </row>
    <row r="861" spans="1:4" ht="12.75">
      <c r="A861" s="13"/>
      <c r="B861" s="44" t="s">
        <v>76</v>
      </c>
      <c r="C861" s="42">
        <v>943</v>
      </c>
      <c r="D861" s="43">
        <v>-19.08690869086911</v>
      </c>
    </row>
    <row r="862" spans="1:4" ht="12.75">
      <c r="A862" s="13"/>
      <c r="B862" s="44" t="s">
        <v>77</v>
      </c>
      <c r="C862" s="42">
        <v>1609.9082934765765</v>
      </c>
      <c r="D862" s="43">
        <v>-33.296738667011</v>
      </c>
    </row>
    <row r="863" spans="1:4" ht="12.75">
      <c r="A863" s="13"/>
      <c r="C863" s="40"/>
      <c r="D863" s="21"/>
    </row>
    <row r="864" spans="1:4" ht="12.75">
      <c r="A864" s="13"/>
      <c r="C864" s="40"/>
      <c r="D864" s="21"/>
    </row>
    <row r="865" spans="1:4" ht="12.75">
      <c r="A865" s="13"/>
      <c r="C865" s="40"/>
      <c r="D865" s="21"/>
    </row>
    <row r="866" spans="1:4" ht="12.75">
      <c r="A866" s="13"/>
      <c r="C866" s="40"/>
      <c r="D866" s="21"/>
    </row>
    <row r="867" spans="1:4" ht="15.75">
      <c r="A867" s="26">
        <f>A859+1</f>
        <v>90</v>
      </c>
      <c r="B867" s="27" t="s">
        <v>58</v>
      </c>
      <c r="C867" s="27" t="s">
        <v>75</v>
      </c>
      <c r="D867" s="36" t="s">
        <v>95</v>
      </c>
    </row>
    <row r="868" spans="1:4" ht="15.75">
      <c r="A868" s="26"/>
      <c r="B868" s="27" t="s">
        <v>202</v>
      </c>
      <c r="C868" s="42">
        <v>1610</v>
      </c>
      <c r="D868" s="43">
        <v>-33.29628862695127</v>
      </c>
    </row>
    <row r="869" spans="1:4" ht="12.75">
      <c r="A869" s="26"/>
      <c r="B869" s="44" t="s">
        <v>76</v>
      </c>
      <c r="C869" s="40">
        <v>1818</v>
      </c>
      <c r="D869" s="43">
        <v>-32.275550636596336</v>
      </c>
    </row>
    <row r="870" spans="1:4" ht="12.75">
      <c r="A870" s="26"/>
      <c r="C870" s="40"/>
      <c r="D870" s="21"/>
    </row>
    <row r="871" spans="1:4" ht="12.75">
      <c r="A871" s="26"/>
      <c r="C871" s="40"/>
      <c r="D871" s="21"/>
    </row>
    <row r="872" spans="1:4" ht="12.75">
      <c r="A872" s="26"/>
      <c r="C872" s="40"/>
      <c r="D872" s="21"/>
    </row>
    <row r="873" spans="1:4" ht="12.75">
      <c r="A873" s="26"/>
      <c r="C873" s="40"/>
      <c r="D873" s="21"/>
    </row>
    <row r="874" spans="1:4" ht="12.75">
      <c r="A874" s="26"/>
      <c r="C874" s="40"/>
      <c r="D874" s="21"/>
    </row>
    <row r="875" spans="1:4" ht="15.75">
      <c r="A875" s="159">
        <f>A867+1</f>
        <v>91</v>
      </c>
      <c r="B875" s="18" t="s">
        <v>59</v>
      </c>
      <c r="C875" s="18" t="s">
        <v>75</v>
      </c>
      <c r="D875" s="16" t="s">
        <v>95</v>
      </c>
    </row>
    <row r="876" spans="1:4" ht="15.75">
      <c r="A876" s="159"/>
      <c r="B876" s="27" t="s">
        <v>126</v>
      </c>
      <c r="C876" s="22">
        <v>0</v>
      </c>
      <c r="D876" s="23">
        <v>-133</v>
      </c>
    </row>
    <row r="877" spans="1:4" ht="12.75">
      <c r="A877" s="159"/>
      <c r="B877" s="24" t="s">
        <v>76</v>
      </c>
      <c r="C877" s="22">
        <v>1743</v>
      </c>
      <c r="D877" s="23">
        <v>-67</v>
      </c>
    </row>
    <row r="878" spans="1:4" ht="12.75">
      <c r="A878" s="159"/>
      <c r="B878" s="24" t="s">
        <v>5</v>
      </c>
      <c r="C878" s="22">
        <v>2100</v>
      </c>
      <c r="D878" s="23">
        <v>-57</v>
      </c>
    </row>
    <row r="879" spans="1:4" ht="12.75">
      <c r="A879" s="159"/>
      <c r="C879" s="22">
        <v>2500</v>
      </c>
      <c r="D879" s="23">
        <v>-52</v>
      </c>
    </row>
    <row r="880" spans="1:4" ht="12.75">
      <c r="A880" s="159"/>
      <c r="C880" s="40"/>
      <c r="D880" s="21"/>
    </row>
    <row r="881" spans="1:4" ht="12.75">
      <c r="A881" s="159"/>
      <c r="C881" s="40"/>
      <c r="D881" s="21"/>
    </row>
    <row r="882" spans="1:4" ht="12.75">
      <c r="A882" s="159"/>
      <c r="C882" s="40"/>
      <c r="D882" s="21"/>
    </row>
    <row r="883" spans="1:8" ht="15.75">
      <c r="A883" s="160">
        <f>A875+1</f>
        <v>92</v>
      </c>
      <c r="B883" s="152" t="s">
        <v>94</v>
      </c>
      <c r="C883" s="18" t="s">
        <v>75</v>
      </c>
      <c r="D883" s="16" t="s">
        <v>95</v>
      </c>
      <c r="F883" s="18" t="s">
        <v>94</v>
      </c>
      <c r="G883" s="18" t="s">
        <v>75</v>
      </c>
      <c r="H883" s="17" t="s">
        <v>95</v>
      </c>
    </row>
    <row r="884" spans="1:8" ht="15.75">
      <c r="A884" s="160"/>
      <c r="B884" s="152" t="s">
        <v>573</v>
      </c>
      <c r="C884" s="164">
        <v>56.91</v>
      </c>
      <c r="D884" s="153">
        <v>-299.999</v>
      </c>
      <c r="F884" s="18" t="s">
        <v>187</v>
      </c>
      <c r="G884" s="22">
        <v>44</v>
      </c>
      <c r="H884" s="23">
        <v>-299.999</v>
      </c>
    </row>
    <row r="885" spans="1:8" ht="12.75">
      <c r="A885" s="160"/>
      <c r="B885" s="152" t="s">
        <v>77</v>
      </c>
      <c r="C885" s="164">
        <v>1773</v>
      </c>
      <c r="D885" s="153">
        <v>-221.6</v>
      </c>
      <c r="F885" s="24" t="s">
        <v>77</v>
      </c>
      <c r="G885" s="22">
        <v>1773</v>
      </c>
      <c r="H885" s="23">
        <v>-221.6</v>
      </c>
    </row>
    <row r="886" spans="1:4" ht="12.75">
      <c r="A886" s="160"/>
      <c r="B886" s="152" t="s">
        <v>76</v>
      </c>
      <c r="C886" s="164">
        <f>2425+273</f>
        <v>2698</v>
      </c>
      <c r="D886" s="153">
        <f>D885+(C886-C885)*(D885-D884)/(C885-C884)</f>
        <v>-179.3416831285072</v>
      </c>
    </row>
    <row r="887" spans="1:4" ht="12.75">
      <c r="A887" s="160"/>
      <c r="B887" s="152" t="s">
        <v>78</v>
      </c>
      <c r="C887" s="164">
        <v>3609</v>
      </c>
      <c r="D887" s="153">
        <f>D886+(C887-C886)*(D886-D885)/(C886-C885)</f>
        <v>-137.72295159344785</v>
      </c>
    </row>
    <row r="888" spans="1:4" ht="12.75">
      <c r="A888" s="160"/>
      <c r="B888" s="152"/>
      <c r="C888" s="164"/>
      <c r="D888" s="153"/>
    </row>
    <row r="889" spans="1:4" ht="12.75">
      <c r="A889" s="160"/>
      <c r="B889" s="152"/>
      <c r="C889" s="164"/>
      <c r="D889" s="153"/>
    </row>
    <row r="890" spans="1:4" ht="12.75">
      <c r="A890" s="160"/>
      <c r="B890" s="152"/>
      <c r="C890" s="164"/>
      <c r="D890" s="153"/>
    </row>
    <row r="891" spans="1:8" ht="15.75">
      <c r="A891" s="159">
        <f>A883+1</f>
        <v>93</v>
      </c>
      <c r="B891" s="152" t="s">
        <v>81</v>
      </c>
      <c r="C891" s="18" t="s">
        <v>75</v>
      </c>
      <c r="D891" s="16" t="s">
        <v>95</v>
      </c>
      <c r="F891" s="18" t="s">
        <v>81</v>
      </c>
      <c r="G891" s="18" t="s">
        <v>75</v>
      </c>
      <c r="H891" s="17" t="s">
        <v>95</v>
      </c>
    </row>
    <row r="892" spans="1:8" ht="15.75">
      <c r="A892" s="159"/>
      <c r="B892" s="152" t="s">
        <v>574</v>
      </c>
      <c r="C892" s="164">
        <v>0</v>
      </c>
      <c r="D892" s="153">
        <v>-288.1</v>
      </c>
      <c r="F892" s="18" t="s">
        <v>129</v>
      </c>
      <c r="G892" s="22">
        <v>0</v>
      </c>
      <c r="H892" s="23">
        <v>-288.1</v>
      </c>
    </row>
    <row r="893" spans="1:8" ht="12.75">
      <c r="A893" s="159"/>
      <c r="B893" s="152" t="s">
        <v>77</v>
      </c>
      <c r="C893" s="164">
        <v>1097</v>
      </c>
      <c r="D893" s="153">
        <v>-239.3</v>
      </c>
      <c r="F893" s="24" t="s">
        <v>77</v>
      </c>
      <c r="G893" s="22">
        <v>1097</v>
      </c>
      <c r="H893" s="23">
        <v>-239.3</v>
      </c>
    </row>
    <row r="894" spans="1:4" ht="12.75">
      <c r="A894" s="159"/>
      <c r="B894" s="152" t="s">
        <v>78</v>
      </c>
      <c r="C894" s="164">
        <v>1469</v>
      </c>
      <c r="D894" s="153">
        <f>D893+(C894-C893)*(D893-D892)/(C893-C892)</f>
        <v>-222.75159525979944</v>
      </c>
    </row>
    <row r="895" spans="1:4" ht="12.75">
      <c r="A895" s="159"/>
      <c r="C895" s="22"/>
      <c r="D895" s="23"/>
    </row>
    <row r="896" spans="1:4" ht="12.75">
      <c r="A896" s="159"/>
      <c r="C896" s="40"/>
      <c r="D896" s="21"/>
    </row>
    <row r="897" spans="1:4" ht="12.75">
      <c r="A897" s="159"/>
      <c r="C897" s="40"/>
      <c r="D897" s="21"/>
    </row>
    <row r="898" spans="1:4" ht="12.75">
      <c r="A898" s="159"/>
      <c r="C898" s="40"/>
      <c r="D898" s="21"/>
    </row>
    <row r="899" spans="1:4" ht="15.75">
      <c r="A899" s="13">
        <f>A891+1</f>
        <v>94</v>
      </c>
      <c r="B899" s="18" t="s">
        <v>60</v>
      </c>
      <c r="C899" s="18" t="s">
        <v>75</v>
      </c>
      <c r="D899" s="16" t="s">
        <v>95</v>
      </c>
    </row>
    <row r="900" spans="1:4" ht="14.25">
      <c r="A900" s="13"/>
      <c r="B900" s="18" t="s">
        <v>153</v>
      </c>
      <c r="C900" s="22">
        <v>0</v>
      </c>
      <c r="D900" s="23">
        <v>-166</v>
      </c>
    </row>
    <row r="901" spans="1:4" ht="12.75">
      <c r="A901" s="13"/>
      <c r="B901" s="24" t="s">
        <v>77</v>
      </c>
      <c r="C901" s="22">
        <v>693</v>
      </c>
      <c r="D901" s="23">
        <v>-134</v>
      </c>
    </row>
    <row r="902" spans="1:4" ht="12.75">
      <c r="A902" s="13"/>
      <c r="B902" s="24" t="s">
        <v>78</v>
      </c>
      <c r="C902" s="22">
        <v>1180</v>
      </c>
      <c r="D902" s="23">
        <v>-109</v>
      </c>
    </row>
    <row r="903" spans="1:4" ht="12.75">
      <c r="A903" s="13"/>
      <c r="B903" s="4" t="s">
        <v>76</v>
      </c>
      <c r="C903" s="22">
        <v>2240</v>
      </c>
      <c r="D903" s="21">
        <v>-9</v>
      </c>
    </row>
    <row r="904" spans="1:4" ht="12.75">
      <c r="A904" s="13"/>
      <c r="C904" s="22">
        <v>2340</v>
      </c>
      <c r="D904" s="23">
        <v>-0.001</v>
      </c>
    </row>
    <row r="905" spans="1:4" ht="12.75">
      <c r="A905" s="13"/>
      <c r="C905" s="40"/>
      <c r="D905" s="21"/>
    </row>
    <row r="906" spans="1:4" ht="12.75">
      <c r="A906" s="13"/>
      <c r="C906" s="40"/>
      <c r="D906" s="21"/>
    </row>
    <row r="907" spans="1:8" ht="15.75">
      <c r="A907" s="26">
        <f>A899+1</f>
        <v>95</v>
      </c>
      <c r="B907" s="18" t="s">
        <v>61</v>
      </c>
      <c r="C907" s="18" t="s">
        <v>75</v>
      </c>
      <c r="D907" s="16" t="s">
        <v>95</v>
      </c>
      <c r="F907" s="18" t="s">
        <v>61</v>
      </c>
      <c r="G907" s="18" t="s">
        <v>75</v>
      </c>
      <c r="H907" s="16" t="s">
        <v>95</v>
      </c>
    </row>
    <row r="908" spans="1:8" ht="14.25">
      <c r="A908" s="26"/>
      <c r="B908" s="18" t="s">
        <v>168</v>
      </c>
      <c r="C908" s="40">
        <v>0</v>
      </c>
      <c r="D908" s="50">
        <v>-262</v>
      </c>
      <c r="F908" s="18" t="s">
        <v>168</v>
      </c>
      <c r="G908" s="40">
        <v>0</v>
      </c>
      <c r="H908" s="50">
        <v>-262</v>
      </c>
    </row>
    <row r="909" spans="1:8" ht="12.75">
      <c r="A909" s="26"/>
      <c r="B909" s="4" t="s">
        <v>77</v>
      </c>
      <c r="C909" s="40">
        <v>2125</v>
      </c>
      <c r="D909" s="50">
        <v>-166</v>
      </c>
      <c r="F909" s="4" t="s">
        <v>77</v>
      </c>
      <c r="G909" s="40">
        <v>2125</v>
      </c>
      <c r="H909" s="50">
        <v>-166</v>
      </c>
    </row>
    <row r="910" spans="1:8" ht="12.75">
      <c r="A910" s="26"/>
      <c r="B910" s="4" t="s">
        <v>76</v>
      </c>
      <c r="C910" s="40">
        <v>2980</v>
      </c>
      <c r="D910" s="50">
        <v>-130</v>
      </c>
      <c r="F910" s="4" t="s">
        <v>76</v>
      </c>
      <c r="G910" s="40">
        <v>2980</v>
      </c>
      <c r="H910" s="50">
        <v>-130</v>
      </c>
    </row>
    <row r="911" spans="1:4" ht="12.75">
      <c r="A911" s="26"/>
      <c r="C911" s="19"/>
      <c r="D911" s="21"/>
    </row>
    <row r="912" spans="1:4" ht="12.75">
      <c r="A912" s="26"/>
      <c r="C912" s="19"/>
      <c r="D912" s="21"/>
    </row>
    <row r="913" spans="1:4" ht="12.75">
      <c r="A913" s="26"/>
      <c r="C913" s="40"/>
      <c r="D913" s="50"/>
    </row>
    <row r="914" spans="1:4" ht="12.75">
      <c r="A914" s="26"/>
      <c r="C914" s="40"/>
      <c r="D914" s="50"/>
    </row>
  </sheetData>
  <sheetProtection/>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71"/>
  <dimension ref="A1:N500"/>
  <sheetViews>
    <sheetView zoomScalePageLayoutView="0" workbookViewId="0" topLeftCell="A1">
      <selection activeCell="B401" sqref="B401:D404"/>
    </sheetView>
  </sheetViews>
  <sheetFormatPr defaultColWidth="9.140625" defaultRowHeight="12.75"/>
  <cols>
    <col min="1" max="1" width="7.57421875" style="0" customWidth="1"/>
    <col min="2" max="2" width="30.00390625" style="0" bestFit="1" customWidth="1"/>
    <col min="3" max="3" width="6.00390625" style="0" bestFit="1" customWidth="1"/>
    <col min="4" max="4" width="12.421875" style="0" bestFit="1" customWidth="1"/>
    <col min="6" max="6" width="8.8515625" style="0" customWidth="1"/>
    <col min="7" max="7" width="21.7109375" style="0" customWidth="1"/>
    <col min="9" max="9" width="9.140625" style="4" customWidth="1"/>
  </cols>
  <sheetData>
    <row r="1" spans="1:4" ht="15.75">
      <c r="A1" s="76"/>
      <c r="B1" s="14" t="s">
        <v>8</v>
      </c>
      <c r="C1" s="37" t="s">
        <v>75</v>
      </c>
      <c r="D1" s="16" t="s">
        <v>95</v>
      </c>
    </row>
    <row r="2" spans="1:4" ht="15.75">
      <c r="A2" s="76"/>
      <c r="B2" s="30" t="s">
        <v>143</v>
      </c>
      <c r="C2" s="40">
        <v>0</v>
      </c>
      <c r="D2" s="21">
        <v>-103.6</v>
      </c>
    </row>
    <row r="3" spans="1:4" ht="12.75">
      <c r="A3" s="76"/>
      <c r="B3" s="4" t="s">
        <v>76</v>
      </c>
      <c r="C3" s="40">
        <v>1098</v>
      </c>
      <c r="D3" s="21">
        <f>D2+(D4-D2)/C4*C3</f>
        <v>-48.46471428571429</v>
      </c>
    </row>
    <row r="4" spans="1:11" ht="12.75">
      <c r="A4" s="76"/>
      <c r="C4" s="40">
        <v>1400</v>
      </c>
      <c r="D4" s="21">
        <v>-33.3</v>
      </c>
      <c r="I4" s="18" t="s">
        <v>8</v>
      </c>
      <c r="J4" s="18" t="s">
        <v>266</v>
      </c>
      <c r="K4" s="4"/>
    </row>
    <row r="5" spans="1:11" ht="15.75">
      <c r="A5" s="76"/>
      <c r="F5">
        <v>9</v>
      </c>
      <c r="G5" s="30" t="s">
        <v>280</v>
      </c>
      <c r="I5" s="4">
        <v>12</v>
      </c>
      <c r="J5" s="4">
        <v>9</v>
      </c>
      <c r="K5" s="4">
        <v>6</v>
      </c>
    </row>
    <row r="6" spans="1:11" ht="15.75">
      <c r="A6" s="75"/>
      <c r="F6">
        <v>-8</v>
      </c>
      <c r="G6" s="30" t="s">
        <v>143</v>
      </c>
      <c r="I6" s="4">
        <v>-12</v>
      </c>
      <c r="J6" s="4">
        <v>-8</v>
      </c>
      <c r="K6" s="4">
        <v>-4</v>
      </c>
    </row>
    <row r="7" ht="12.75">
      <c r="A7" s="74"/>
    </row>
    <row r="8" spans="1:7" ht="15.75">
      <c r="A8" s="74"/>
      <c r="G8" s="30" t="s">
        <v>188</v>
      </c>
    </row>
    <row r="9" spans="1:4" ht="15.75">
      <c r="A9" s="71"/>
      <c r="B9" s="14" t="s">
        <v>8</v>
      </c>
      <c r="C9" s="37" t="s">
        <v>75</v>
      </c>
      <c r="D9" s="16" t="s">
        <v>95</v>
      </c>
    </row>
    <row r="10" spans="1:4" ht="15.75">
      <c r="A10" s="71"/>
      <c r="B10" s="30" t="s">
        <v>188</v>
      </c>
      <c r="C10">
        <v>0</v>
      </c>
      <c r="D10" s="21">
        <f>9*D18-8*D2</f>
        <v>0.7999999999999545</v>
      </c>
    </row>
    <row r="11" spans="1:4" ht="12.75">
      <c r="A11" s="71"/>
      <c r="B11" s="4" t="s">
        <v>76</v>
      </c>
      <c r="C11" s="40">
        <v>1098</v>
      </c>
      <c r="D11" s="21">
        <f>9*D19-8*D3</f>
        <v>-8.282285714285706</v>
      </c>
    </row>
    <row r="12" spans="1:4" ht="12.75">
      <c r="A12" s="71"/>
      <c r="C12" s="40">
        <v>1400</v>
      </c>
      <c r="D12" s="21">
        <f>9*D20-8*D4</f>
        <v>-14.247214854111405</v>
      </c>
    </row>
    <row r="13" ht="12.75">
      <c r="A13" s="71"/>
    </row>
    <row r="14" ht="12.75">
      <c r="A14" s="71"/>
    </row>
    <row r="15" ht="12.75">
      <c r="A15" s="71"/>
    </row>
    <row r="16" ht="12.75">
      <c r="A16" s="71"/>
    </row>
    <row r="17" spans="1:4" ht="15.75">
      <c r="A17" s="76"/>
      <c r="B17" s="14" t="s">
        <v>8</v>
      </c>
      <c r="C17" s="37" t="s">
        <v>75</v>
      </c>
      <c r="D17" s="16" t="s">
        <v>95</v>
      </c>
    </row>
    <row r="18" spans="1:4" ht="15.75">
      <c r="A18" s="76"/>
      <c r="B18" s="30" t="s">
        <v>280</v>
      </c>
      <c r="C18" s="40">
        <v>0</v>
      </c>
      <c r="D18" s="21">
        <v>-92</v>
      </c>
    </row>
    <row r="19" spans="1:4" ht="12.75">
      <c r="A19" s="76"/>
      <c r="B19" s="4" t="s">
        <v>76</v>
      </c>
      <c r="C19" s="40">
        <v>1098</v>
      </c>
      <c r="D19" s="21">
        <v>-44</v>
      </c>
    </row>
    <row r="20" spans="1:4" ht="12.75">
      <c r="A20" s="76"/>
      <c r="C20">
        <v>1400</v>
      </c>
      <c r="D20" s="21">
        <f>D19+(D21-D19)/(C21-C19)*(C20-C19)</f>
        <v>-31.183023872679044</v>
      </c>
    </row>
    <row r="21" spans="1:4" ht="12.75">
      <c r="A21" s="76"/>
      <c r="B21" s="84" t="s">
        <v>78</v>
      </c>
      <c r="C21" s="85">
        <v>1852</v>
      </c>
      <c r="D21" s="86">
        <v>-12</v>
      </c>
    </row>
    <row r="22" ht="12.75">
      <c r="A22" s="75"/>
    </row>
    <row r="23" ht="12.75">
      <c r="A23" s="74"/>
    </row>
    <row r="24" ht="12.75">
      <c r="A24" s="74"/>
    </row>
    <row r="25" spans="1:9" ht="15.75">
      <c r="A25" s="71"/>
      <c r="B25" s="14" t="s">
        <v>12</v>
      </c>
      <c r="C25" s="14" t="s">
        <v>75</v>
      </c>
      <c r="D25" s="16" t="s">
        <v>95</v>
      </c>
      <c r="H25" s="18" t="s">
        <v>12</v>
      </c>
      <c r="I25" s="18" t="s">
        <v>266</v>
      </c>
    </row>
    <row r="26" spans="1:10" ht="15.75">
      <c r="A26" s="71"/>
      <c r="B26" s="18" t="s">
        <v>173</v>
      </c>
      <c r="C26" s="19">
        <v>0</v>
      </c>
      <c r="D26" s="25">
        <v>-285.7</v>
      </c>
      <c r="F26" s="4">
        <v>-3</v>
      </c>
      <c r="G26" s="18" t="s">
        <v>173</v>
      </c>
      <c r="H26" s="4">
        <v>-4</v>
      </c>
      <c r="I26" s="4">
        <v>-3</v>
      </c>
      <c r="J26" s="4">
        <v>-2</v>
      </c>
    </row>
    <row r="27" spans="1:10" ht="15.75">
      <c r="A27" s="71"/>
      <c r="B27" s="4" t="s">
        <v>77</v>
      </c>
      <c r="C27" s="19">
        <v>1077</v>
      </c>
      <c r="D27" s="25">
        <v>-237</v>
      </c>
      <c r="F27" s="4">
        <v>4</v>
      </c>
      <c r="G27" s="30" t="s">
        <v>281</v>
      </c>
      <c r="H27" s="4">
        <v>4</v>
      </c>
      <c r="I27" s="4">
        <v>4</v>
      </c>
      <c r="J27" s="4">
        <v>4</v>
      </c>
    </row>
    <row r="28" spans="1:4" ht="12.75">
      <c r="A28" s="71"/>
      <c r="B28" s="4"/>
      <c r="C28" s="19"/>
      <c r="D28" s="25"/>
    </row>
    <row r="29" spans="1:4" ht="12.75">
      <c r="A29" s="71"/>
      <c r="B29" s="4"/>
      <c r="C29" s="19"/>
      <c r="D29" s="25"/>
    </row>
    <row r="30" spans="1:7" ht="15.75">
      <c r="A30" s="71"/>
      <c r="B30" s="4"/>
      <c r="C30" s="19"/>
      <c r="D30" s="25"/>
      <c r="G30" s="30" t="s">
        <v>189</v>
      </c>
    </row>
    <row r="31" spans="1:4" ht="12.75">
      <c r="A31" s="71"/>
      <c r="B31" s="4"/>
      <c r="C31" s="19"/>
      <c r="D31" s="25"/>
    </row>
    <row r="32" spans="1:4" ht="12.75">
      <c r="A32" s="71"/>
      <c r="B32" s="4"/>
      <c r="C32" s="19"/>
      <c r="D32" s="25"/>
    </row>
    <row r="33" spans="1:4" ht="15.75">
      <c r="A33" s="76"/>
      <c r="B33" s="14" t="s">
        <v>12</v>
      </c>
      <c r="C33" s="14" t="s">
        <v>75</v>
      </c>
      <c r="D33" s="16" t="s">
        <v>95</v>
      </c>
    </row>
    <row r="34" spans="1:4" ht="15.75">
      <c r="A34" s="76"/>
      <c r="B34" s="30" t="s">
        <v>189</v>
      </c>
      <c r="C34">
        <v>0</v>
      </c>
      <c r="D34">
        <f>4*D42-3*D26</f>
        <v>-180.9000000000001</v>
      </c>
    </row>
    <row r="35" spans="1:4" ht="12.75">
      <c r="A35" s="76"/>
      <c r="C35">
        <v>1077</v>
      </c>
      <c r="D35">
        <f>4*D43-3*D27</f>
        <v>-109.39999999999998</v>
      </c>
    </row>
    <row r="36" ht="12.75">
      <c r="A36" s="76"/>
    </row>
    <row r="37" ht="12.75">
      <c r="A37" s="76"/>
    </row>
    <row r="38" ht="12.75">
      <c r="A38" s="75"/>
    </row>
    <row r="39" ht="12.75">
      <c r="A39" s="74"/>
    </row>
    <row r="40" ht="12.75">
      <c r="A40" s="74"/>
    </row>
    <row r="41" spans="1:4" ht="15.75">
      <c r="A41" s="71"/>
      <c r="B41" s="14" t="s">
        <v>12</v>
      </c>
      <c r="C41" s="37" t="s">
        <v>75</v>
      </c>
      <c r="D41" s="16" t="s">
        <v>95</v>
      </c>
    </row>
    <row r="42" spans="1:4" ht="15.75">
      <c r="A42" s="71"/>
      <c r="B42" s="30" t="s">
        <v>281</v>
      </c>
      <c r="C42" s="40">
        <v>0</v>
      </c>
      <c r="D42" s="50">
        <v>-259.5</v>
      </c>
    </row>
    <row r="43" spans="1:4" ht="12.75">
      <c r="A43" s="71"/>
      <c r="B43" s="4" t="s">
        <v>77</v>
      </c>
      <c r="C43" s="40">
        <v>1077</v>
      </c>
      <c r="D43" s="50">
        <v>-205.1</v>
      </c>
    </row>
    <row r="44" ht="12.75">
      <c r="A44" s="71"/>
    </row>
    <row r="45" ht="12.75">
      <c r="A45" s="71"/>
    </row>
    <row r="46" ht="12.75">
      <c r="A46" s="71"/>
    </row>
    <row r="47" ht="12.75">
      <c r="A47" s="71"/>
    </row>
    <row r="48" ht="12.75">
      <c r="A48" s="71"/>
    </row>
    <row r="49" spans="1:7" ht="15.75">
      <c r="A49" s="76"/>
      <c r="B49" s="14" t="s">
        <v>14</v>
      </c>
      <c r="C49" s="37" t="s">
        <v>75</v>
      </c>
      <c r="D49" s="16" t="s">
        <v>95</v>
      </c>
      <c r="G49" t="s">
        <v>267</v>
      </c>
    </row>
    <row r="50" spans="1:4" ht="15.75">
      <c r="A50" s="76"/>
      <c r="B50" s="30" t="s">
        <v>108</v>
      </c>
      <c r="C50" s="40">
        <v>0</v>
      </c>
      <c r="D50" s="21">
        <v>-178.5</v>
      </c>
    </row>
    <row r="51" spans="1:4" ht="12.75">
      <c r="A51" s="76"/>
      <c r="C51" s="40">
        <v>1660</v>
      </c>
      <c r="D51" s="21">
        <f>D50+(D52-D50)/C52*C51</f>
        <v>-110.98621323529412</v>
      </c>
    </row>
    <row r="52" spans="1:4" ht="12.75">
      <c r="A52" s="76"/>
      <c r="B52" s="4" t="s">
        <v>77</v>
      </c>
      <c r="C52" s="40">
        <v>2176</v>
      </c>
      <c r="D52" s="21">
        <v>-90</v>
      </c>
    </row>
    <row r="53" spans="1:4" ht="12.75">
      <c r="A53" s="76"/>
      <c r="B53" s="41" t="s">
        <v>78</v>
      </c>
      <c r="C53" s="40">
        <v>2495</v>
      </c>
      <c r="D53" s="21">
        <v>-77.5</v>
      </c>
    </row>
    <row r="54" spans="1:4" ht="12.75">
      <c r="A54" s="75"/>
      <c r="B54" s="4" t="s">
        <v>76</v>
      </c>
      <c r="C54" s="40">
        <v>2603</v>
      </c>
      <c r="D54" s="21">
        <v>-75.5</v>
      </c>
    </row>
    <row r="55" spans="1:4" ht="12.75">
      <c r="A55" s="74"/>
      <c r="B55" s="4"/>
      <c r="C55" s="40"/>
      <c r="D55" s="21"/>
    </row>
    <row r="56" spans="1:4" ht="12.75">
      <c r="A56" s="74"/>
      <c r="B56" s="4"/>
      <c r="C56" s="40"/>
      <c r="D56" s="21"/>
    </row>
    <row r="57" spans="1:4" ht="15.75">
      <c r="A57" s="71"/>
      <c r="B57" s="14" t="s">
        <v>14</v>
      </c>
      <c r="C57" s="14" t="s">
        <v>75</v>
      </c>
      <c r="D57" s="16" t="s">
        <v>95</v>
      </c>
    </row>
    <row r="58" spans="1:4" ht="15.75">
      <c r="A58" s="71"/>
      <c r="B58" s="30" t="s">
        <v>190</v>
      </c>
      <c r="C58">
        <v>0</v>
      </c>
      <c r="D58" s="21">
        <f>4*D66-3*D50</f>
        <v>-26.5</v>
      </c>
    </row>
    <row r="59" spans="1:4" ht="12.75">
      <c r="A59" s="71"/>
      <c r="B59" s="4" t="s">
        <v>76</v>
      </c>
      <c r="C59">
        <v>1660</v>
      </c>
      <c r="D59" s="21">
        <f>4*D67-3*D51</f>
        <v>40.95863970588232</v>
      </c>
    </row>
    <row r="60" ht="12.75">
      <c r="A60" s="71"/>
    </row>
    <row r="61" ht="12.75">
      <c r="A61" s="71"/>
    </row>
    <row r="62" ht="12.75">
      <c r="A62" s="71"/>
    </row>
    <row r="63" ht="12.75">
      <c r="A63" s="71"/>
    </row>
    <row r="64" ht="12.75">
      <c r="A64" s="71"/>
    </row>
    <row r="65" spans="1:4" ht="15.75">
      <c r="A65" s="76"/>
      <c r="B65" s="14" t="s">
        <v>14</v>
      </c>
      <c r="C65" s="14" t="s">
        <v>75</v>
      </c>
      <c r="D65" s="17" t="s">
        <v>95</v>
      </c>
    </row>
    <row r="66" spans="1:4" ht="15.75">
      <c r="A66" s="76"/>
      <c r="B66" s="30" t="s">
        <v>282</v>
      </c>
      <c r="C66" s="40">
        <v>0</v>
      </c>
      <c r="D66" s="21">
        <v>-140.5</v>
      </c>
    </row>
    <row r="67" spans="1:4" ht="12.75">
      <c r="A67" s="76"/>
      <c r="B67" s="4" t="s">
        <v>76</v>
      </c>
      <c r="C67" s="40">
        <v>1660</v>
      </c>
      <c r="D67" s="21">
        <v>-73</v>
      </c>
    </row>
    <row r="68" ht="12.75">
      <c r="A68" s="76"/>
    </row>
    <row r="69" ht="12.75">
      <c r="A69" s="76"/>
    </row>
    <row r="70" ht="12.75">
      <c r="A70" s="75"/>
    </row>
    <row r="71" ht="12.75">
      <c r="A71" s="74"/>
    </row>
    <row r="72" ht="12.75">
      <c r="A72" s="74"/>
    </row>
    <row r="73" spans="1:8" ht="15.75">
      <c r="A73" s="71"/>
      <c r="B73" s="27" t="s">
        <v>15</v>
      </c>
      <c r="C73" s="31" t="s">
        <v>75</v>
      </c>
      <c r="D73" s="36" t="s">
        <v>95</v>
      </c>
      <c r="E73" s="51"/>
      <c r="F73" s="35"/>
      <c r="G73" s="51"/>
      <c r="H73" s="51"/>
    </row>
    <row r="74" spans="1:7" ht="12.75">
      <c r="A74" s="71"/>
      <c r="B74" s="27" t="s">
        <v>268</v>
      </c>
      <c r="C74" s="34">
        <v>0</v>
      </c>
      <c r="D74" s="20">
        <v>-80</v>
      </c>
      <c r="E74" s="51"/>
      <c r="G74" s="51"/>
    </row>
    <row r="75" spans="1:8" ht="12.75">
      <c r="A75" s="71"/>
      <c r="B75" s="35" t="s">
        <v>77</v>
      </c>
      <c r="C75" s="34">
        <v>1357</v>
      </c>
      <c r="D75" s="20">
        <v>-33</v>
      </c>
      <c r="E75" s="51"/>
      <c r="F75" s="35"/>
      <c r="G75" s="51"/>
      <c r="H75" s="51"/>
    </row>
    <row r="76" spans="1:8" ht="12.75">
      <c r="A76" s="71"/>
      <c r="B76" s="87" t="s">
        <v>76</v>
      </c>
      <c r="C76" s="34">
        <v>1509</v>
      </c>
      <c r="D76" s="20">
        <v>-28</v>
      </c>
      <c r="E76" s="51"/>
      <c r="F76" s="35"/>
      <c r="G76" s="51"/>
      <c r="H76" s="51"/>
    </row>
    <row r="77" spans="1:8" ht="12.75">
      <c r="A77" s="71"/>
      <c r="B77" s="87"/>
      <c r="C77" s="34">
        <v>1609</v>
      </c>
      <c r="E77" s="51"/>
      <c r="F77" s="35"/>
      <c r="G77" s="51"/>
      <c r="H77" s="51"/>
    </row>
    <row r="78" spans="1:8" ht="12.75">
      <c r="A78" s="71"/>
      <c r="B78" s="87"/>
      <c r="C78" s="34">
        <v>2500</v>
      </c>
      <c r="D78" s="20">
        <v>-9.5</v>
      </c>
      <c r="E78" s="51"/>
      <c r="F78" s="35"/>
      <c r="G78" s="51"/>
      <c r="H78" s="51"/>
    </row>
    <row r="79" spans="1:8" ht="12.75">
      <c r="A79" s="71"/>
      <c r="B79" s="35"/>
      <c r="C79" s="34"/>
      <c r="D79" s="20"/>
      <c r="E79" s="51"/>
      <c r="F79" s="35"/>
      <c r="G79" s="51"/>
      <c r="H79" s="51"/>
    </row>
    <row r="80" spans="1:8" ht="12.75">
      <c r="A80" s="71"/>
      <c r="B80" s="35"/>
      <c r="C80" s="34"/>
      <c r="D80" s="20"/>
      <c r="E80" s="51"/>
      <c r="F80" s="35"/>
      <c r="G80" s="51"/>
      <c r="H80" s="51"/>
    </row>
    <row r="81" spans="1:8" ht="15.75">
      <c r="A81" s="76"/>
      <c r="B81" s="18" t="s">
        <v>15</v>
      </c>
      <c r="C81" s="32" t="s">
        <v>75</v>
      </c>
      <c r="D81" s="36" t="s">
        <v>95</v>
      </c>
      <c r="E81" s="51"/>
      <c r="F81" s="35"/>
      <c r="G81" s="51"/>
      <c r="H81" s="51"/>
    </row>
    <row r="82" spans="1:8" ht="12.75">
      <c r="A82" s="76"/>
      <c r="B82" s="27" t="s">
        <v>269</v>
      </c>
      <c r="C82" s="34">
        <v>0</v>
      </c>
      <c r="D82" s="20">
        <f>2*D90-D74</f>
        <v>-69</v>
      </c>
      <c r="E82" s="51"/>
      <c r="G82" s="51"/>
      <c r="H82" s="51"/>
    </row>
    <row r="83" spans="1:8" ht="12.75">
      <c r="A83" s="76"/>
      <c r="B83" s="18"/>
      <c r="C83" s="34">
        <v>1357</v>
      </c>
      <c r="D83" s="20">
        <f>2*D91-D75</f>
        <v>1</v>
      </c>
      <c r="E83" s="51"/>
      <c r="F83" s="35"/>
      <c r="G83" s="51"/>
      <c r="H83" s="51"/>
    </row>
    <row r="84" spans="1:8" ht="12.75">
      <c r="A84" s="76"/>
      <c r="B84" s="18"/>
      <c r="C84">
        <v>1509</v>
      </c>
      <c r="D84" s="21">
        <v>3.841269841269842</v>
      </c>
      <c r="E84" s="51"/>
      <c r="F84" s="35"/>
      <c r="G84" s="51"/>
      <c r="H84" s="51"/>
    </row>
    <row r="85" spans="1:8" ht="12.75">
      <c r="A85" s="76"/>
      <c r="B85" s="18"/>
      <c r="C85" s="34">
        <v>1609</v>
      </c>
      <c r="D85" s="21">
        <v>7.133198789101918</v>
      </c>
      <c r="E85" s="51"/>
      <c r="F85" s="35"/>
      <c r="G85" s="51"/>
      <c r="H85" s="51"/>
    </row>
    <row r="86" spans="1:8" ht="12.75">
      <c r="A86" s="75"/>
      <c r="B86" s="27"/>
      <c r="C86" s="34"/>
      <c r="D86" s="20"/>
      <c r="E86" s="51"/>
      <c r="F86" s="35"/>
      <c r="G86" s="51"/>
      <c r="H86" s="51"/>
    </row>
    <row r="87" spans="1:2" ht="12.75">
      <c r="A87" s="74"/>
      <c r="B87" s="18"/>
    </row>
    <row r="88" spans="1:2" ht="12.75">
      <c r="A88" s="74"/>
      <c r="B88" s="18"/>
    </row>
    <row r="89" spans="1:4" ht="15.75">
      <c r="A89" s="71"/>
      <c r="B89" s="27" t="s">
        <v>15</v>
      </c>
      <c r="C89" s="32" t="s">
        <v>75</v>
      </c>
      <c r="D89" s="36" t="s">
        <v>95</v>
      </c>
    </row>
    <row r="90" spans="1:4" ht="12.75">
      <c r="A90" s="71"/>
      <c r="B90" s="27" t="s">
        <v>270</v>
      </c>
      <c r="C90" s="34">
        <v>0</v>
      </c>
      <c r="D90" s="20">
        <v>-74.5</v>
      </c>
    </row>
    <row r="91" spans="1:4" ht="12.75">
      <c r="A91" s="71"/>
      <c r="B91" s="35" t="s">
        <v>77</v>
      </c>
      <c r="C91" s="34">
        <v>1357</v>
      </c>
      <c r="D91" s="20">
        <v>-16</v>
      </c>
    </row>
    <row r="92" spans="1:3" ht="12.75">
      <c r="A92" s="71"/>
      <c r="C92">
        <v>1509</v>
      </c>
    </row>
    <row r="93" spans="1:4" ht="12.75">
      <c r="A93" s="71"/>
      <c r="B93" s="87" t="s">
        <v>76</v>
      </c>
      <c r="C93" s="34">
        <v>1609</v>
      </c>
      <c r="D93" s="20">
        <v>-9.5</v>
      </c>
    </row>
    <row r="94" spans="1:4" ht="12.75">
      <c r="A94" s="71"/>
      <c r="B94" s="35"/>
      <c r="C94" s="34">
        <v>1870</v>
      </c>
      <c r="D94" s="20">
        <v>-0.0001</v>
      </c>
    </row>
    <row r="95" ht="12.75">
      <c r="A95" s="71"/>
    </row>
    <row r="96" ht="12.75">
      <c r="A96" s="71"/>
    </row>
    <row r="97" spans="1:4" ht="15.75">
      <c r="A97" s="76"/>
      <c r="B97" s="14" t="s">
        <v>88</v>
      </c>
      <c r="C97" s="37" t="s">
        <v>75</v>
      </c>
      <c r="D97" s="16" t="s">
        <v>95</v>
      </c>
    </row>
    <row r="98" spans="1:4" ht="15.75">
      <c r="A98" s="76"/>
      <c r="B98" s="30" t="s">
        <v>177</v>
      </c>
      <c r="C98" s="40">
        <v>0</v>
      </c>
      <c r="D98" s="21">
        <v>-290.4</v>
      </c>
    </row>
    <row r="99" spans="1:4" ht="12.75">
      <c r="A99" s="76"/>
      <c r="B99" s="4" t="s">
        <v>77</v>
      </c>
      <c r="C99" s="40">
        <v>1090</v>
      </c>
      <c r="D99" s="21">
        <v>-245</v>
      </c>
    </row>
    <row r="100" ht="12.75">
      <c r="A100" s="76"/>
    </row>
    <row r="101" ht="12.75">
      <c r="A101" s="76"/>
    </row>
    <row r="102" ht="12.75">
      <c r="A102" s="75"/>
    </row>
    <row r="103" ht="12.75">
      <c r="A103" s="74"/>
    </row>
    <row r="104" ht="12.75">
      <c r="A104" s="74"/>
    </row>
    <row r="105" spans="1:4" ht="15.75">
      <c r="A105" s="71"/>
      <c r="B105" s="14" t="s">
        <v>88</v>
      </c>
      <c r="C105" s="37" t="s">
        <v>75</v>
      </c>
      <c r="D105" s="16" t="s">
        <v>95</v>
      </c>
    </row>
    <row r="106" spans="1:4" ht="15.75">
      <c r="A106" s="71"/>
      <c r="B106" s="30" t="s">
        <v>191</v>
      </c>
      <c r="C106" s="40">
        <v>0</v>
      </c>
      <c r="D106" s="4">
        <f>3*D114-2*D98</f>
        <v>-199.5000000000001</v>
      </c>
    </row>
    <row r="107" spans="1:4" ht="12.75">
      <c r="A107" s="71"/>
      <c r="C107" s="40">
        <v>1090</v>
      </c>
      <c r="D107" s="4">
        <f>3*D115-2*D99</f>
        <v>-136.0999999999999</v>
      </c>
    </row>
    <row r="108" spans="1:4" ht="12.75">
      <c r="A108" s="71"/>
      <c r="B108" s="4"/>
      <c r="C108" s="40"/>
      <c r="D108" s="21"/>
    </row>
    <row r="109" spans="1:4" ht="12.75">
      <c r="A109" s="71"/>
      <c r="B109" s="4"/>
      <c r="C109" s="40"/>
      <c r="D109" s="21"/>
    </row>
    <row r="110" spans="1:4" ht="12.75">
      <c r="A110" s="71"/>
      <c r="B110" s="41"/>
      <c r="C110" s="40"/>
      <c r="D110" s="21"/>
    </row>
    <row r="111" spans="1:4" ht="12.75">
      <c r="A111" s="71"/>
      <c r="B111" s="4"/>
      <c r="C111" s="40"/>
      <c r="D111" s="21"/>
    </row>
    <row r="112" spans="1:4" ht="12.75">
      <c r="A112" s="71"/>
      <c r="B112" s="4"/>
      <c r="C112" s="40"/>
      <c r="D112" s="21"/>
    </row>
    <row r="113" spans="1:4" ht="15.75">
      <c r="A113" s="76"/>
      <c r="B113" s="14" t="s">
        <v>88</v>
      </c>
      <c r="C113" s="37" t="s">
        <v>75</v>
      </c>
      <c r="D113" s="16" t="s">
        <v>95</v>
      </c>
    </row>
    <row r="114" spans="1:4" ht="15.75">
      <c r="A114" s="76"/>
      <c r="B114" s="30" t="s">
        <v>283</v>
      </c>
      <c r="C114" s="40">
        <v>0</v>
      </c>
      <c r="D114" s="21">
        <v>-260.1</v>
      </c>
    </row>
    <row r="115" spans="1:4" ht="12.75">
      <c r="A115" s="76"/>
      <c r="B115" s="41" t="s">
        <v>77</v>
      </c>
      <c r="C115" s="40">
        <v>1090</v>
      </c>
      <c r="D115" s="21">
        <v>-208.7</v>
      </c>
    </row>
    <row r="116" ht="12.75">
      <c r="A116" s="76"/>
    </row>
    <row r="117" ht="12.75">
      <c r="A117" s="76"/>
    </row>
    <row r="118" ht="12.75">
      <c r="A118" s="75"/>
    </row>
    <row r="119" ht="12.75">
      <c r="A119" s="74"/>
    </row>
    <row r="120" ht="12.75">
      <c r="A120" s="74"/>
    </row>
    <row r="121" spans="1:14" ht="15.75">
      <c r="A121" s="71"/>
      <c r="B121" s="14" t="s">
        <v>271</v>
      </c>
      <c r="C121" s="14" t="s">
        <v>75</v>
      </c>
      <c r="D121" s="16" t="s">
        <v>95</v>
      </c>
      <c r="F121" s="88" t="s">
        <v>271</v>
      </c>
      <c r="G121" s="88" t="s">
        <v>75</v>
      </c>
      <c r="H121" s="89" t="s">
        <v>95</v>
      </c>
      <c r="I121" s="90"/>
      <c r="J121" s="90"/>
      <c r="K121" s="90"/>
      <c r="L121" s="90"/>
      <c r="M121" s="90"/>
      <c r="N121" s="90"/>
    </row>
    <row r="122" spans="1:14" ht="12.75">
      <c r="A122" s="71"/>
      <c r="B122" s="18" t="s">
        <v>272</v>
      </c>
      <c r="C122" s="19">
        <v>0</v>
      </c>
      <c r="D122" s="25">
        <v>-130.4</v>
      </c>
      <c r="F122" s="91" t="s">
        <v>273</v>
      </c>
      <c r="G122" s="92">
        <v>0</v>
      </c>
      <c r="H122" s="93">
        <v>-142.1</v>
      </c>
      <c r="I122" s="90"/>
      <c r="J122" s="90" t="s">
        <v>274</v>
      </c>
      <c r="K122" s="90"/>
      <c r="L122" s="90"/>
      <c r="M122" s="90"/>
      <c r="N122" s="90"/>
    </row>
    <row r="123" spans="1:14" ht="12.75">
      <c r="A123" s="71"/>
      <c r="B123" s="4" t="s">
        <v>77</v>
      </c>
      <c r="C123" s="19">
        <v>1809</v>
      </c>
      <c r="D123" s="25">
        <v>-62.8</v>
      </c>
      <c r="F123" s="94" t="s">
        <v>76</v>
      </c>
      <c r="G123" s="92">
        <v>1642</v>
      </c>
      <c r="H123" s="93">
        <v>-75</v>
      </c>
      <c r="I123" s="90"/>
      <c r="J123" s="90"/>
      <c r="K123" s="90"/>
      <c r="L123" s="90"/>
      <c r="M123" s="90"/>
      <c r="N123" s="90"/>
    </row>
    <row r="124" spans="1:14" ht="12.75">
      <c r="A124" s="71"/>
      <c r="B124" s="4" t="s">
        <v>76</v>
      </c>
      <c r="C124" s="19">
        <v>1867</v>
      </c>
      <c r="D124" s="25">
        <v>-60.3</v>
      </c>
      <c r="F124" s="94" t="s">
        <v>77</v>
      </c>
      <c r="G124" s="92">
        <v>1809</v>
      </c>
      <c r="H124" s="93">
        <v>-71.9</v>
      </c>
      <c r="I124" s="90"/>
      <c r="J124" s="90"/>
      <c r="K124" s="90"/>
      <c r="L124" s="90"/>
      <c r="M124" s="90"/>
      <c r="N124" s="90"/>
    </row>
    <row r="125" spans="1:14" ht="12.75">
      <c r="A125" s="71"/>
      <c r="B125" s="4"/>
      <c r="C125" s="19"/>
      <c r="D125" s="25"/>
      <c r="F125" s="94"/>
      <c r="G125" s="92">
        <v>2000</v>
      </c>
      <c r="H125" s="93">
        <v>-67.9</v>
      </c>
      <c r="I125" s="90"/>
      <c r="J125" s="90"/>
      <c r="K125" s="90"/>
      <c r="L125" s="90"/>
      <c r="M125" s="90"/>
      <c r="N125" s="90"/>
    </row>
    <row r="126" spans="1:14" ht="12.75">
      <c r="A126" s="71"/>
      <c r="B126" s="4"/>
      <c r="C126" s="19"/>
      <c r="D126" s="25"/>
      <c r="F126" s="94"/>
      <c r="G126" s="92"/>
      <c r="H126" s="93"/>
      <c r="I126" s="90"/>
      <c r="J126" s="90"/>
      <c r="K126" s="90"/>
      <c r="L126" s="90"/>
      <c r="M126" s="90"/>
      <c r="N126" s="90"/>
    </row>
    <row r="127" spans="1:14" ht="12.75">
      <c r="A127" s="71"/>
      <c r="B127" s="4"/>
      <c r="C127" s="19"/>
      <c r="D127" s="25"/>
      <c r="F127" s="94"/>
      <c r="G127" s="92"/>
      <c r="H127" s="93"/>
      <c r="I127" s="90"/>
      <c r="J127" s="90"/>
      <c r="K127" s="90"/>
      <c r="L127" s="90"/>
      <c r="M127" s="90"/>
      <c r="N127" s="90"/>
    </row>
    <row r="128" spans="1:14" ht="12.75">
      <c r="A128" s="71"/>
      <c r="B128" s="4"/>
      <c r="C128" s="19"/>
      <c r="D128" s="25"/>
      <c r="F128" s="94"/>
      <c r="G128" s="92"/>
      <c r="H128" s="93"/>
      <c r="I128" s="90"/>
      <c r="J128" s="90"/>
      <c r="K128" s="90"/>
      <c r="L128" s="90"/>
      <c r="M128" s="90"/>
      <c r="N128" s="90"/>
    </row>
    <row r="129" spans="1:14" ht="15.75">
      <c r="A129" s="76"/>
      <c r="B129" s="14" t="s">
        <v>271</v>
      </c>
      <c r="C129" s="14" t="s">
        <v>75</v>
      </c>
      <c r="D129" s="16" t="s">
        <v>95</v>
      </c>
      <c r="F129" s="88" t="s">
        <v>271</v>
      </c>
      <c r="G129" s="88" t="s">
        <v>75</v>
      </c>
      <c r="H129" s="89" t="s">
        <v>95</v>
      </c>
      <c r="I129" s="90"/>
      <c r="J129" s="90"/>
      <c r="K129" s="90"/>
      <c r="L129" s="90"/>
      <c r="M129" s="90"/>
      <c r="N129" s="90"/>
    </row>
    <row r="130" spans="1:14" ht="12.75">
      <c r="A130" s="76"/>
      <c r="B130" s="18" t="s">
        <v>273</v>
      </c>
      <c r="C130" s="19">
        <v>0</v>
      </c>
      <c r="D130" s="25">
        <v>-142.1</v>
      </c>
      <c r="F130" s="91" t="s">
        <v>275</v>
      </c>
      <c r="G130" s="92">
        <v>0</v>
      </c>
      <c r="H130" s="93">
        <v>-129.2</v>
      </c>
      <c r="I130" s="90"/>
      <c r="J130" s="90" t="s">
        <v>276</v>
      </c>
      <c r="K130" s="90"/>
      <c r="L130" s="90"/>
      <c r="M130" s="90" t="s">
        <v>277</v>
      </c>
      <c r="N130" s="90"/>
    </row>
    <row r="131" spans="1:14" ht="12.75">
      <c r="A131" s="76"/>
      <c r="B131" s="4" t="s">
        <v>76</v>
      </c>
      <c r="C131" s="19">
        <v>1642</v>
      </c>
      <c r="D131" s="25">
        <v>-75</v>
      </c>
      <c r="F131" s="94" t="s">
        <v>77</v>
      </c>
      <c r="G131" s="92">
        <v>1809</v>
      </c>
      <c r="H131" s="93">
        <v>-55.5</v>
      </c>
      <c r="I131" s="90"/>
      <c r="J131" s="90"/>
      <c r="K131" s="90"/>
      <c r="L131" s="90"/>
      <c r="M131" s="90"/>
      <c r="N131" s="90"/>
    </row>
    <row r="132" spans="1:14" ht="12.75">
      <c r="A132" s="76"/>
      <c r="B132" s="4" t="s">
        <v>77</v>
      </c>
      <c r="C132" s="19">
        <v>1809</v>
      </c>
      <c r="D132" s="25">
        <v>-71.9</v>
      </c>
      <c r="F132" s="94"/>
      <c r="G132" s="92"/>
      <c r="H132" s="93"/>
      <c r="I132" s="90"/>
      <c r="J132" s="90"/>
      <c r="K132" s="90"/>
      <c r="L132" s="90"/>
      <c r="M132" s="92">
        <v>0</v>
      </c>
      <c r="N132" s="93">
        <f>4*(-130.4)-3*(-142.1)</f>
        <v>-95.30000000000007</v>
      </c>
    </row>
    <row r="133" spans="1:14" ht="12.75">
      <c r="A133" s="76"/>
      <c r="B133" s="4"/>
      <c r="C133" s="19">
        <v>2000</v>
      </c>
      <c r="D133" s="25">
        <v>-67.9</v>
      </c>
      <c r="F133" s="94"/>
      <c r="G133" s="92"/>
      <c r="H133" s="93"/>
      <c r="I133" s="90"/>
      <c r="J133" s="90"/>
      <c r="K133" s="90"/>
      <c r="L133" s="90"/>
      <c r="M133" s="90"/>
      <c r="N133" s="90"/>
    </row>
    <row r="134" spans="1:14" ht="12.75">
      <c r="A134" s="75"/>
      <c r="B134" s="4"/>
      <c r="C134" s="19"/>
      <c r="D134" s="25"/>
      <c r="F134" s="94"/>
      <c r="G134" s="92"/>
      <c r="H134" s="93"/>
      <c r="I134" s="90"/>
      <c r="J134" s="90"/>
      <c r="K134" s="90"/>
      <c r="L134" s="90"/>
      <c r="M134" s="90"/>
      <c r="N134" s="90"/>
    </row>
    <row r="135" spans="1:14" ht="12.75">
      <c r="A135" s="74"/>
      <c r="B135" s="4"/>
      <c r="C135" s="19"/>
      <c r="D135" s="25"/>
      <c r="F135" s="94"/>
      <c r="G135" s="92"/>
      <c r="H135" s="93"/>
      <c r="I135" s="90"/>
      <c r="J135" s="90"/>
      <c r="K135" s="90"/>
      <c r="L135" s="90"/>
      <c r="M135" s="90"/>
      <c r="N135" s="90"/>
    </row>
    <row r="136" spans="1:14" ht="12.75">
      <c r="A136" s="74"/>
      <c r="B136" s="4"/>
      <c r="C136" s="19"/>
      <c r="D136" s="25"/>
      <c r="F136" s="94"/>
      <c r="G136" s="92"/>
      <c r="H136" s="93"/>
      <c r="I136" s="90"/>
      <c r="J136" s="90"/>
      <c r="K136" s="90"/>
      <c r="L136" s="90"/>
      <c r="M136" s="90"/>
      <c r="N136" s="90"/>
    </row>
    <row r="137" spans="1:14" ht="15.75">
      <c r="A137" s="71"/>
      <c r="B137" s="14" t="s">
        <v>271</v>
      </c>
      <c r="C137" s="14" t="s">
        <v>75</v>
      </c>
      <c r="D137" s="16" t="s">
        <v>95</v>
      </c>
      <c r="F137" s="88" t="s">
        <v>271</v>
      </c>
      <c r="G137" s="88" t="s">
        <v>75</v>
      </c>
      <c r="H137" s="89" t="s">
        <v>95</v>
      </c>
      <c r="I137" s="90"/>
      <c r="J137" s="90"/>
      <c r="K137" s="90"/>
      <c r="L137" s="90"/>
      <c r="M137" s="90"/>
      <c r="N137" s="90"/>
    </row>
    <row r="138" spans="1:14" ht="12.75">
      <c r="A138" s="71"/>
      <c r="B138" s="18" t="s">
        <v>275</v>
      </c>
      <c r="C138" s="19">
        <v>0</v>
      </c>
      <c r="D138" s="25">
        <v>-129.2</v>
      </c>
      <c r="F138" s="91" t="s">
        <v>64</v>
      </c>
      <c r="G138" s="92">
        <v>0</v>
      </c>
      <c r="H138" s="93">
        <v>-130.4</v>
      </c>
      <c r="I138" s="90"/>
      <c r="J138" s="90" t="s">
        <v>278</v>
      </c>
      <c r="K138" s="90"/>
      <c r="L138" s="90"/>
      <c r="M138" s="90"/>
      <c r="N138" s="90"/>
    </row>
    <row r="139" spans="1:14" ht="12.75">
      <c r="A139" s="71"/>
      <c r="B139" s="4" t="s">
        <v>77</v>
      </c>
      <c r="C139" s="19">
        <v>1809</v>
      </c>
      <c r="D139" s="25">
        <v>-55.5</v>
      </c>
      <c r="F139" s="94"/>
      <c r="G139" s="90">
        <v>1642</v>
      </c>
      <c r="H139" s="93">
        <f>(-130.4+(-62.8-(-130.4))*1642/1809)</f>
        <v>-69.04057490326147</v>
      </c>
      <c r="I139" s="90"/>
      <c r="J139" s="90"/>
      <c r="K139" s="90"/>
      <c r="L139" s="90"/>
      <c r="M139" s="90"/>
      <c r="N139" s="90"/>
    </row>
    <row r="140" spans="1:14" ht="12.75">
      <c r="A140" s="71"/>
      <c r="B140" s="4"/>
      <c r="C140" s="19"/>
      <c r="D140" s="25"/>
      <c r="F140" s="94" t="s">
        <v>77</v>
      </c>
      <c r="G140" s="92">
        <v>1809</v>
      </c>
      <c r="H140" s="93">
        <v>-62.8</v>
      </c>
      <c r="I140" s="90"/>
      <c r="J140" s="90"/>
      <c r="K140" s="90"/>
      <c r="L140" s="90"/>
      <c r="M140" s="90"/>
      <c r="N140" s="90"/>
    </row>
    <row r="141" spans="1:14" ht="12.75">
      <c r="A141" s="71"/>
      <c r="F141" s="94" t="s">
        <v>76</v>
      </c>
      <c r="G141" s="92">
        <v>1867</v>
      </c>
      <c r="H141" s="93">
        <v>-60.3</v>
      </c>
      <c r="I141" s="90"/>
      <c r="J141" s="90" t="s">
        <v>279</v>
      </c>
      <c r="K141" s="90"/>
      <c r="L141" s="90"/>
      <c r="M141" s="90"/>
      <c r="N141" s="90"/>
    </row>
    <row r="142" spans="1:14" ht="12.75">
      <c r="A142" s="71"/>
      <c r="F142" s="94"/>
      <c r="G142" s="90"/>
      <c r="H142" s="90"/>
      <c r="I142" s="90"/>
      <c r="J142" s="90"/>
      <c r="K142" s="90"/>
      <c r="L142" s="90"/>
      <c r="M142" s="90"/>
      <c r="N142" s="90"/>
    </row>
    <row r="143" spans="1:14" ht="12.75">
      <c r="A143" s="71"/>
      <c r="F143" s="95"/>
      <c r="G143" s="93"/>
      <c r="H143" s="90"/>
      <c r="I143" s="90"/>
      <c r="J143" s="90"/>
      <c r="K143" s="90"/>
      <c r="L143" s="90"/>
      <c r="M143" s="90"/>
      <c r="N143" s="90"/>
    </row>
    <row r="144" spans="1:14" ht="12.75">
      <c r="A144" s="71"/>
      <c r="F144" s="95"/>
      <c r="G144" s="93"/>
      <c r="H144" s="90"/>
      <c r="I144" s="90"/>
      <c r="J144" s="90"/>
      <c r="K144" s="90"/>
      <c r="L144" s="90"/>
      <c r="M144" s="90"/>
      <c r="N144" s="90"/>
    </row>
    <row r="145" spans="1:4" ht="15.75">
      <c r="A145" s="76"/>
      <c r="B145" s="96" t="s">
        <v>28</v>
      </c>
      <c r="C145" s="96" t="s">
        <v>75</v>
      </c>
      <c r="D145" s="97" t="s">
        <v>95</v>
      </c>
    </row>
    <row r="146" spans="1:4" ht="15.75">
      <c r="A146" s="76"/>
      <c r="B146" s="13" t="s">
        <v>154</v>
      </c>
      <c r="C146" s="98">
        <v>0</v>
      </c>
      <c r="D146" s="99">
        <v>-184</v>
      </c>
    </row>
    <row r="147" spans="1:4" ht="12.75">
      <c r="A147" s="76"/>
      <c r="B147" s="74" t="s">
        <v>77</v>
      </c>
      <c r="C147" s="98">
        <v>1517</v>
      </c>
      <c r="D147" s="99">
        <v>-130</v>
      </c>
    </row>
    <row r="148" spans="1:4" ht="12.75">
      <c r="A148" s="76"/>
      <c r="B148" s="74" t="s">
        <v>76</v>
      </c>
      <c r="C148" s="98">
        <v>2054</v>
      </c>
      <c r="D148" s="99">
        <v>-108</v>
      </c>
    </row>
    <row r="149" spans="1:4" ht="12.75">
      <c r="A149" s="76"/>
      <c r="B149" s="74" t="s">
        <v>78</v>
      </c>
      <c r="C149" s="98">
        <v>2309</v>
      </c>
      <c r="D149" s="99">
        <v>-99</v>
      </c>
    </row>
    <row r="150" spans="1:4" ht="12.75">
      <c r="A150" s="75"/>
      <c r="B150" s="74"/>
      <c r="C150" s="98">
        <v>2500</v>
      </c>
      <c r="D150" s="99">
        <v>-89.5</v>
      </c>
    </row>
    <row r="151" spans="1:4" ht="12.75">
      <c r="A151" s="74"/>
      <c r="B151" s="4"/>
      <c r="C151" s="19"/>
      <c r="D151" s="25"/>
    </row>
    <row r="152" spans="1:4" ht="12.75">
      <c r="A152" s="74"/>
      <c r="B152" s="4"/>
      <c r="C152" s="19"/>
      <c r="D152" s="25"/>
    </row>
    <row r="153" spans="1:4" ht="15.75">
      <c r="A153" s="71"/>
      <c r="B153" s="14" t="s">
        <v>28</v>
      </c>
      <c r="C153" s="14" t="s">
        <v>75</v>
      </c>
      <c r="D153" s="16" t="s">
        <v>95</v>
      </c>
    </row>
    <row r="154" spans="1:4" ht="14.25">
      <c r="A154" s="71"/>
      <c r="B154" s="18" t="s">
        <v>118</v>
      </c>
      <c r="C154" s="19">
        <v>0</v>
      </c>
      <c r="D154" s="25">
        <f>3*D162-2*D146</f>
        <v>-95.5</v>
      </c>
    </row>
    <row r="155" spans="1:4" ht="12.75">
      <c r="A155" s="71"/>
      <c r="C155" s="19">
        <v>1517</v>
      </c>
      <c r="D155" s="25">
        <f>3*D163-2*D147</f>
        <v>-19</v>
      </c>
    </row>
    <row r="156" ht="12.75">
      <c r="A156" s="71"/>
    </row>
    <row r="157" ht="12.75">
      <c r="A157" s="71"/>
    </row>
    <row r="158" ht="12.75">
      <c r="A158" s="71"/>
    </row>
    <row r="159" ht="12.75">
      <c r="A159" s="71"/>
    </row>
    <row r="160" ht="12.75">
      <c r="A160" s="71"/>
    </row>
    <row r="161" spans="1:4" ht="15.75">
      <c r="A161" s="76"/>
      <c r="B161" s="96" t="s">
        <v>28</v>
      </c>
      <c r="C161" s="96" t="s">
        <v>75</v>
      </c>
      <c r="D161" s="97" t="s">
        <v>95</v>
      </c>
    </row>
    <row r="162" spans="1:4" ht="14.25">
      <c r="A162" s="76"/>
      <c r="B162" s="13" t="s">
        <v>284</v>
      </c>
      <c r="C162" s="98">
        <v>0</v>
      </c>
      <c r="D162" s="99">
        <v>-154.5</v>
      </c>
    </row>
    <row r="163" spans="1:4" ht="12.75">
      <c r="A163" s="76"/>
      <c r="B163" s="74" t="s">
        <v>77</v>
      </c>
      <c r="C163" s="98">
        <v>1517</v>
      </c>
      <c r="D163" s="99">
        <v>-93</v>
      </c>
    </row>
    <row r="164" spans="1:4" ht="12.75">
      <c r="A164" s="76"/>
      <c r="B164" s="74"/>
      <c r="C164" s="98">
        <v>1620</v>
      </c>
      <c r="D164" s="99">
        <v>-88.5</v>
      </c>
    </row>
    <row r="165" spans="1:4" ht="12.75">
      <c r="A165" s="76"/>
      <c r="B165" s="74"/>
      <c r="C165" s="98">
        <v>1120</v>
      </c>
      <c r="D165" s="99">
        <f>D162+(D163-D162)/C163*C165</f>
        <v>-109.09459459459458</v>
      </c>
    </row>
    <row r="166" spans="1:4" ht="12.75">
      <c r="A166" s="75"/>
      <c r="B166" s="4"/>
      <c r="C166" s="19"/>
      <c r="D166" s="25"/>
    </row>
    <row r="167" spans="1:4" ht="12.75">
      <c r="A167" s="74"/>
      <c r="B167" s="4"/>
      <c r="C167" s="19"/>
      <c r="D167" s="25"/>
    </row>
    <row r="168" spans="1:4" ht="12.75">
      <c r="A168" s="74"/>
      <c r="B168" s="4"/>
      <c r="C168" s="19"/>
      <c r="D168" s="25"/>
    </row>
    <row r="169" spans="1:4" ht="15.75">
      <c r="A169" s="71"/>
      <c r="B169" s="14" t="s">
        <v>28</v>
      </c>
      <c r="C169" s="14" t="s">
        <v>75</v>
      </c>
      <c r="D169" s="16" t="s">
        <v>95</v>
      </c>
    </row>
    <row r="170" spans="1:4" ht="14.25">
      <c r="A170" s="71"/>
      <c r="B170" s="52" t="s">
        <v>192</v>
      </c>
      <c r="C170" s="19">
        <v>0</v>
      </c>
      <c r="D170" s="25">
        <f>4*D178-3*D162</f>
        <v>-36.5</v>
      </c>
    </row>
    <row r="171" spans="1:4" ht="12.75">
      <c r="A171" s="71"/>
      <c r="C171">
        <v>1120</v>
      </c>
      <c r="D171" s="25">
        <f>4*D179-3*D165</f>
        <v>43.28378378378375</v>
      </c>
    </row>
    <row r="172" ht="12.75">
      <c r="A172" s="71"/>
    </row>
    <row r="173" ht="12.75">
      <c r="A173" s="71"/>
    </row>
    <row r="174" ht="12.75">
      <c r="A174" s="71"/>
    </row>
    <row r="175" ht="12.75">
      <c r="A175" s="71"/>
    </row>
    <row r="176" ht="12.75">
      <c r="A176" s="71"/>
    </row>
    <row r="177" spans="1:4" ht="15.75">
      <c r="A177" s="76"/>
      <c r="B177" s="96" t="s">
        <v>28</v>
      </c>
      <c r="C177" s="96" t="s">
        <v>75</v>
      </c>
      <c r="D177" s="97" t="s">
        <v>95</v>
      </c>
    </row>
    <row r="178" spans="1:4" ht="14.25">
      <c r="A178" s="76"/>
      <c r="B178" s="13" t="s">
        <v>285</v>
      </c>
      <c r="C178" s="98">
        <v>0</v>
      </c>
      <c r="D178" s="99">
        <v>-125</v>
      </c>
    </row>
    <row r="179" spans="1:4" ht="12.75">
      <c r="A179" s="76"/>
      <c r="B179" s="74"/>
      <c r="C179" s="98">
        <v>1120</v>
      </c>
      <c r="D179" s="99">
        <v>-71</v>
      </c>
    </row>
    <row r="180" spans="1:4" ht="12.75">
      <c r="A180" s="76"/>
      <c r="B180" s="76"/>
      <c r="C180" s="76"/>
      <c r="D180" s="76"/>
    </row>
    <row r="181" ht="12.75">
      <c r="A181" s="76"/>
    </row>
    <row r="182" ht="12.75">
      <c r="A182" s="75"/>
    </row>
    <row r="183" ht="12.75">
      <c r="A183" s="74"/>
    </row>
    <row r="184" ht="12.75">
      <c r="A184" s="74"/>
    </row>
    <row r="185" spans="1:4" ht="15.75">
      <c r="A185" s="71"/>
      <c r="B185" s="96" t="s">
        <v>32</v>
      </c>
      <c r="C185" s="96" t="s">
        <v>75</v>
      </c>
      <c r="D185" s="100" t="s">
        <v>95</v>
      </c>
    </row>
    <row r="186" spans="1:4" ht="14.25">
      <c r="A186" s="71"/>
      <c r="B186" s="13" t="s">
        <v>159</v>
      </c>
      <c r="C186" s="101">
        <v>0</v>
      </c>
      <c r="D186" s="102">
        <v>-192</v>
      </c>
    </row>
    <row r="187" spans="1:4" ht="12.75">
      <c r="A187" s="71"/>
      <c r="B187" s="76"/>
      <c r="C187" s="76">
        <v>1764</v>
      </c>
      <c r="D187" s="73">
        <f>D186+C187/C188*(D188-D186)</f>
        <v>-125.19386834986474</v>
      </c>
    </row>
    <row r="188" spans="1:4" ht="12.75">
      <c r="A188" s="71"/>
      <c r="B188" s="103" t="s">
        <v>76</v>
      </c>
      <c r="C188" s="101">
        <v>2218</v>
      </c>
      <c r="D188" s="102">
        <v>-108</v>
      </c>
    </row>
    <row r="189" spans="1:4" ht="12.75">
      <c r="A189" s="71"/>
      <c r="B189" s="103" t="s">
        <v>77</v>
      </c>
      <c r="C189" s="101">
        <v>3043</v>
      </c>
      <c r="D189" s="102">
        <v>-77</v>
      </c>
    </row>
    <row r="190" spans="1:4" ht="12.75">
      <c r="A190" s="71"/>
      <c r="B190" s="24"/>
      <c r="C190" s="22"/>
      <c r="D190" s="53"/>
    </row>
    <row r="191" spans="1:4" ht="12.75">
      <c r="A191" s="71"/>
      <c r="B191" s="24"/>
      <c r="C191" s="22"/>
      <c r="D191" s="53"/>
    </row>
    <row r="192" spans="1:4" ht="12.75">
      <c r="A192" s="71"/>
      <c r="B192" s="18"/>
      <c r="C192" s="28"/>
      <c r="D192" s="29"/>
    </row>
    <row r="193" spans="1:4" ht="16.5">
      <c r="A193" s="76"/>
      <c r="B193" s="18" t="s">
        <v>193</v>
      </c>
      <c r="C193" s="14" t="s">
        <v>75</v>
      </c>
      <c r="D193" s="17" t="s">
        <v>95</v>
      </c>
    </row>
    <row r="194" spans="1:4" ht="12.75">
      <c r="A194" s="76"/>
      <c r="C194">
        <v>0</v>
      </c>
      <c r="D194" s="21">
        <f>3*D202-2*D186</f>
        <v>-159</v>
      </c>
    </row>
    <row r="195" spans="1:4" ht="12.75">
      <c r="A195" s="76"/>
      <c r="B195" s="4" t="s">
        <v>76</v>
      </c>
      <c r="C195">
        <v>1764</v>
      </c>
      <c r="D195" s="21">
        <f>3*D203-2*D187</f>
        <v>-85.61226330027051</v>
      </c>
    </row>
    <row r="196" spans="1:4" ht="12.75">
      <c r="A196" s="76"/>
      <c r="D196" s="21"/>
    </row>
    <row r="197" ht="12.75">
      <c r="A197" s="76"/>
    </row>
    <row r="198" ht="12.75">
      <c r="A198" s="75"/>
    </row>
    <row r="199" ht="12.75">
      <c r="A199" s="74"/>
    </row>
    <row r="200" ht="12.75">
      <c r="A200" s="74"/>
    </row>
    <row r="201" spans="1:4" ht="15.75">
      <c r="A201" s="71"/>
      <c r="B201" s="96" t="s">
        <v>32</v>
      </c>
      <c r="C201" s="96" t="s">
        <v>75</v>
      </c>
      <c r="D201" s="100" t="s">
        <v>95</v>
      </c>
    </row>
    <row r="202" spans="1:4" ht="14.25">
      <c r="A202" s="71"/>
      <c r="B202" s="13" t="s">
        <v>286</v>
      </c>
      <c r="C202" s="101">
        <v>0</v>
      </c>
      <c r="D202" s="102">
        <v>-181</v>
      </c>
    </row>
    <row r="203" spans="1:4" ht="12.75">
      <c r="A203" s="71"/>
      <c r="B203" s="103" t="s">
        <v>76</v>
      </c>
      <c r="C203" s="101">
        <v>1764</v>
      </c>
      <c r="D203" s="102">
        <v>-112</v>
      </c>
    </row>
    <row r="204" ht="12.75">
      <c r="A204" s="71"/>
    </row>
    <row r="205" ht="12.75">
      <c r="A205" s="71"/>
    </row>
    <row r="206" ht="12.75">
      <c r="A206" s="71"/>
    </row>
    <row r="207" spans="1:4" ht="12.75">
      <c r="A207" s="71"/>
      <c r="B207" s="24"/>
      <c r="C207" s="22"/>
      <c r="D207" s="53"/>
    </row>
    <row r="208" spans="1:4" ht="12.75">
      <c r="A208" s="71"/>
      <c r="B208" s="18"/>
      <c r="C208" s="28"/>
      <c r="D208" s="29"/>
    </row>
    <row r="209" spans="1:4" ht="15.75">
      <c r="A209" s="76"/>
      <c r="B209" s="14" t="s">
        <v>32</v>
      </c>
      <c r="C209" s="14" t="s">
        <v>75</v>
      </c>
      <c r="D209" s="17" t="s">
        <v>95</v>
      </c>
    </row>
    <row r="210" spans="1:4" ht="14.25">
      <c r="A210" s="76"/>
      <c r="B210" s="18" t="s">
        <v>194</v>
      </c>
      <c r="C210">
        <v>0</v>
      </c>
      <c r="D210" s="21">
        <f>4*D218-3*D202</f>
        <v>-209</v>
      </c>
    </row>
    <row r="211" spans="1:4" ht="12.75">
      <c r="A211" s="76"/>
      <c r="B211" s="4" t="s">
        <v>77</v>
      </c>
      <c r="C211">
        <v>1764</v>
      </c>
      <c r="D211" s="21">
        <f>4*D219-3*D203</f>
        <v>-163.2546828787381</v>
      </c>
    </row>
    <row r="212" ht="12.75">
      <c r="A212" s="76"/>
    </row>
    <row r="213" ht="12.75">
      <c r="A213" s="76"/>
    </row>
    <row r="214" ht="12.75">
      <c r="A214" s="75"/>
    </row>
    <row r="215" ht="12.75">
      <c r="A215" s="74"/>
    </row>
    <row r="216" ht="12.75">
      <c r="A216" s="74"/>
    </row>
    <row r="217" spans="1:4" ht="15.75">
      <c r="A217" s="71"/>
      <c r="B217" s="96" t="s">
        <v>32</v>
      </c>
      <c r="C217" s="96" t="s">
        <v>75</v>
      </c>
      <c r="D217" s="100" t="s">
        <v>95</v>
      </c>
    </row>
    <row r="218" spans="1:4" ht="14.25">
      <c r="A218" s="71"/>
      <c r="B218" s="13" t="s">
        <v>287</v>
      </c>
      <c r="C218" s="101">
        <v>0</v>
      </c>
      <c r="D218" s="102">
        <v>-188</v>
      </c>
    </row>
    <row r="219" spans="1:4" ht="12.75">
      <c r="A219" s="71"/>
      <c r="B219" s="76"/>
      <c r="C219" s="76">
        <v>1764</v>
      </c>
      <c r="D219" s="73">
        <f>C219/C220*(D220-D218)+D218</f>
        <v>-124.81367071968452</v>
      </c>
    </row>
    <row r="220" spans="1:4" ht="12.75">
      <c r="A220" s="71"/>
      <c r="B220" s="76"/>
      <c r="C220" s="76">
        <v>2218</v>
      </c>
      <c r="D220" s="73">
        <f>D218+(C220-C218)/(C221-C218)*(D221-D218)</f>
        <v>-108.55142951035162</v>
      </c>
    </row>
    <row r="221" spans="1:4" ht="12.75">
      <c r="A221" s="71"/>
      <c r="B221" s="103" t="s">
        <v>77</v>
      </c>
      <c r="C221" s="101">
        <v>3043</v>
      </c>
      <c r="D221" s="102">
        <v>-79</v>
      </c>
    </row>
    <row r="222" spans="1:7" ht="12.75">
      <c r="A222" s="71"/>
      <c r="B222" s="103" t="s">
        <v>76</v>
      </c>
      <c r="C222" s="101">
        <v>3183</v>
      </c>
      <c r="D222" s="102">
        <v>-73.9</v>
      </c>
      <c r="E222" s="24"/>
      <c r="F222" s="22"/>
      <c r="G222" s="53"/>
    </row>
    <row r="223" ht="12.75">
      <c r="A223" s="71"/>
    </row>
    <row r="224" ht="12.75">
      <c r="A224" s="71"/>
    </row>
    <row r="225" spans="1:4" ht="15.75">
      <c r="A225" s="76"/>
      <c r="B225" s="96" t="s">
        <v>80</v>
      </c>
      <c r="C225" s="96" t="s">
        <v>75</v>
      </c>
      <c r="D225" s="100" t="s">
        <v>95</v>
      </c>
    </row>
    <row r="226" spans="1:4" ht="14.25">
      <c r="A226" s="76"/>
      <c r="B226" s="13" t="s">
        <v>186</v>
      </c>
      <c r="C226" s="101">
        <v>0</v>
      </c>
      <c r="D226" s="102">
        <v>-295.6</v>
      </c>
    </row>
    <row r="227" spans="1:4" ht="12.75">
      <c r="A227" s="76"/>
      <c r="B227" s="103" t="s">
        <v>77</v>
      </c>
      <c r="C227" s="101">
        <v>1638</v>
      </c>
      <c r="D227" s="102">
        <v>-224.1</v>
      </c>
    </row>
    <row r="228" spans="1:4" ht="12.75">
      <c r="A228" s="76"/>
      <c r="B228" s="24"/>
      <c r="C228" s="22"/>
      <c r="D228" s="23"/>
    </row>
    <row r="229" spans="1:4" ht="12.75">
      <c r="A229" s="76"/>
      <c r="B229" s="24"/>
      <c r="C229" s="22"/>
      <c r="D229" s="23"/>
    </row>
    <row r="230" spans="1:4" ht="12.75">
      <c r="A230" s="75"/>
      <c r="B230" s="24"/>
      <c r="C230" s="22"/>
      <c r="D230" s="23"/>
    </row>
    <row r="231" spans="1:4" ht="12.75">
      <c r="A231" s="74"/>
      <c r="B231" s="24"/>
      <c r="C231" s="22"/>
      <c r="D231" s="23"/>
    </row>
    <row r="232" spans="1:4" ht="12.75">
      <c r="A232" s="74"/>
      <c r="B232" s="18"/>
      <c r="C232" s="28"/>
      <c r="D232" s="29"/>
    </row>
    <row r="233" spans="1:4" ht="15.75">
      <c r="A233" s="71"/>
      <c r="B233" s="14" t="s">
        <v>80</v>
      </c>
      <c r="C233" s="14" t="s">
        <v>75</v>
      </c>
      <c r="D233" s="17" t="s">
        <v>95</v>
      </c>
    </row>
    <row r="234" spans="1:4" ht="14.25">
      <c r="A234" s="71"/>
      <c r="B234" s="18" t="s">
        <v>288</v>
      </c>
      <c r="C234" s="22">
        <v>0</v>
      </c>
      <c r="D234" s="23">
        <f>D242*9.524/1.17-D226*4.762/2*3</f>
        <v>-47.30253333333303</v>
      </c>
    </row>
    <row r="235" spans="1:4" ht="12.75">
      <c r="A235" s="71"/>
      <c r="C235" s="22">
        <v>1638</v>
      </c>
      <c r="D235" s="23">
        <f>D243*9.524/1.17-D227*4.762/2*3</f>
        <v>39.46151367521338</v>
      </c>
    </row>
    <row r="236" ht="12.75">
      <c r="A236" s="71"/>
    </row>
    <row r="237" ht="12.75">
      <c r="A237" s="71"/>
    </row>
    <row r="238" ht="12.75">
      <c r="A238" s="71"/>
    </row>
    <row r="239" ht="12.75">
      <c r="A239" s="71"/>
    </row>
    <row r="240" ht="12.75">
      <c r="A240" s="71"/>
    </row>
    <row r="241" spans="1:4" ht="15.75">
      <c r="A241" s="76"/>
      <c r="B241" s="96" t="s">
        <v>80</v>
      </c>
      <c r="C241" s="96" t="s">
        <v>75</v>
      </c>
      <c r="D241" s="100" t="s">
        <v>95</v>
      </c>
    </row>
    <row r="242" spans="1:4" ht="14.25">
      <c r="A242" s="76"/>
      <c r="B242" s="13" t="s">
        <v>171</v>
      </c>
      <c r="C242" s="101">
        <v>0</v>
      </c>
      <c r="D242" s="102">
        <v>-265.2</v>
      </c>
    </row>
    <row r="243" spans="1:4" ht="12.75">
      <c r="A243" s="76"/>
      <c r="B243" s="103" t="s">
        <v>77</v>
      </c>
      <c r="C243" s="101">
        <v>1638</v>
      </c>
      <c r="D243" s="102">
        <v>-191.8</v>
      </c>
    </row>
    <row r="244" ht="12.75">
      <c r="A244" s="76"/>
    </row>
    <row r="245" ht="12.75">
      <c r="A245" s="76"/>
    </row>
    <row r="246" ht="12.75">
      <c r="A246" s="75"/>
    </row>
    <row r="247" ht="12.75">
      <c r="A247" s="74"/>
    </row>
    <row r="248" ht="12.75">
      <c r="A248" s="74"/>
    </row>
    <row r="249" spans="1:5" ht="15.75">
      <c r="A249" s="71"/>
      <c r="B249" s="96" t="s">
        <v>55</v>
      </c>
      <c r="C249" s="96" t="s">
        <v>75</v>
      </c>
      <c r="D249" s="100" t="s">
        <v>95</v>
      </c>
      <c r="E249" s="76"/>
    </row>
    <row r="250" spans="1:5" ht="14.25">
      <c r="A250" s="71"/>
      <c r="B250" s="13" t="s">
        <v>160</v>
      </c>
      <c r="C250" s="101">
        <v>0</v>
      </c>
      <c r="D250" s="102">
        <v>-247.5</v>
      </c>
      <c r="E250" s="76"/>
    </row>
    <row r="251" spans="1:5" ht="12.75">
      <c r="A251" s="71"/>
      <c r="B251" s="103" t="s">
        <v>77</v>
      </c>
      <c r="C251" s="101">
        <v>1940</v>
      </c>
      <c r="D251" s="102">
        <v>-161</v>
      </c>
      <c r="E251" s="76"/>
    </row>
    <row r="252" spans="1:5" ht="12.75">
      <c r="A252" s="71"/>
      <c r="B252" s="103" t="s">
        <v>76</v>
      </c>
      <c r="C252" s="101">
        <v>2033</v>
      </c>
      <c r="D252" s="102">
        <v>-159</v>
      </c>
      <c r="E252" s="76"/>
    </row>
    <row r="253" spans="1:5" ht="12.75">
      <c r="A253" s="71"/>
      <c r="B253" s="44"/>
      <c r="C253" s="35">
        <v>2128</v>
      </c>
      <c r="D253" s="20">
        <f>D252+(C253-C252)/(C254-C252)*(D254-D252)</f>
        <v>-155.64346895074945</v>
      </c>
      <c r="E253" s="76"/>
    </row>
    <row r="254" spans="1:5" ht="12.75">
      <c r="A254" s="71"/>
      <c r="B254" s="44"/>
      <c r="C254" s="42">
        <v>2150</v>
      </c>
      <c r="D254" s="20">
        <f>D252+(C254-C252)/(C255-C252)*(D255-D252)</f>
        <v>-154.8661670235546</v>
      </c>
      <c r="E254" s="76"/>
    </row>
    <row r="255" spans="1:5" ht="12.75">
      <c r="A255" s="71"/>
      <c r="B255" s="103"/>
      <c r="C255" s="101">
        <v>2500</v>
      </c>
      <c r="D255" s="102">
        <v>-142.5</v>
      </c>
      <c r="E255" s="76"/>
    </row>
    <row r="256" spans="1:4" ht="12.75">
      <c r="A256" s="71"/>
      <c r="B256" s="18"/>
      <c r="C256" s="28"/>
      <c r="D256" s="29"/>
    </row>
    <row r="257" spans="1:4" ht="15.75">
      <c r="A257" s="76"/>
      <c r="B257" s="14" t="s">
        <v>55</v>
      </c>
      <c r="C257" s="14" t="s">
        <v>75</v>
      </c>
      <c r="D257" s="17" t="s">
        <v>95</v>
      </c>
    </row>
    <row r="258" spans="1:4" ht="14.25">
      <c r="A258" s="76"/>
      <c r="B258" s="18" t="s">
        <v>155</v>
      </c>
      <c r="C258" s="22">
        <v>0</v>
      </c>
      <c r="D258" s="23">
        <f>D266/(2/3)*2-D250*2</f>
        <v>-231</v>
      </c>
    </row>
    <row r="259" spans="1:4" ht="12.75">
      <c r="A259" s="76"/>
      <c r="C259" s="22">
        <v>1940</v>
      </c>
      <c r="D259" s="23">
        <f>D267/(2/3)*2-D251*2</f>
        <v>-152</v>
      </c>
    </row>
    <row r="260" spans="1:4" ht="12.75">
      <c r="A260" s="76"/>
      <c r="B260" s="4" t="s">
        <v>77</v>
      </c>
      <c r="C260" s="4">
        <v>2033</v>
      </c>
      <c r="D260" s="23">
        <f>D268/(2/3)*2-D252*2</f>
        <v>-147.3642857142857</v>
      </c>
    </row>
    <row r="261" spans="1:4" ht="12.75">
      <c r="A261" s="76"/>
      <c r="C261" s="4">
        <v>2128</v>
      </c>
      <c r="D261" s="23">
        <f>D269/(2/3)*2-D253*2</f>
        <v>-145.2559192413583</v>
      </c>
    </row>
    <row r="262" spans="1:4" ht="12.75">
      <c r="A262" s="75"/>
      <c r="B262" s="4" t="s">
        <v>76</v>
      </c>
      <c r="C262" s="4">
        <v>2150</v>
      </c>
      <c r="D262" s="23">
        <f>D270/(2/3)*2-D254*2</f>
        <v>-144.7676659528908</v>
      </c>
    </row>
    <row r="263" spans="1:3" ht="12.75">
      <c r="A263" s="74"/>
      <c r="C263" s="4"/>
    </row>
    <row r="264" ht="12.75">
      <c r="A264" s="74"/>
    </row>
    <row r="265" spans="1:5" ht="15.75">
      <c r="A265" s="71"/>
      <c r="B265" s="96" t="s">
        <v>55</v>
      </c>
      <c r="C265" s="96" t="s">
        <v>75</v>
      </c>
      <c r="D265" s="100" t="s">
        <v>95</v>
      </c>
      <c r="E265" s="76"/>
    </row>
    <row r="266" spans="1:5" ht="14.25">
      <c r="A266" s="71"/>
      <c r="B266" s="13" t="s">
        <v>289</v>
      </c>
      <c r="C266" s="101">
        <v>0</v>
      </c>
      <c r="D266" s="102">
        <v>-242</v>
      </c>
      <c r="E266" s="76"/>
    </row>
    <row r="267" spans="1:5" ht="12.75">
      <c r="A267" s="71"/>
      <c r="B267" s="103" t="s">
        <v>77</v>
      </c>
      <c r="C267" s="101">
        <v>1940</v>
      </c>
      <c r="D267" s="102">
        <v>-158</v>
      </c>
      <c r="E267" s="76"/>
    </row>
    <row r="268" spans="1:5" ht="12.75">
      <c r="A268" s="71"/>
      <c r="B268" s="51"/>
      <c r="C268" s="35">
        <v>2033</v>
      </c>
      <c r="D268" s="20">
        <f>D267+(C268-C267)/(C270-C267)*(D270-D267)</f>
        <v>-155.12142857142857</v>
      </c>
      <c r="E268" s="76"/>
    </row>
    <row r="269" spans="1:5" ht="12.75">
      <c r="A269" s="71"/>
      <c r="B269" s="51"/>
      <c r="C269" s="35">
        <v>2128</v>
      </c>
      <c r="D269" s="20">
        <f>D268+(C269-C268)/(C270-C268)*(D270-D268)</f>
        <v>-152.1809523809524</v>
      </c>
      <c r="E269" s="76"/>
    </row>
    <row r="270" spans="1:5" ht="12.75">
      <c r="A270" s="71"/>
      <c r="B270" s="103" t="s">
        <v>76</v>
      </c>
      <c r="C270" s="101">
        <v>2150</v>
      </c>
      <c r="D270" s="102">
        <v>-151.5</v>
      </c>
      <c r="E270" s="76"/>
    </row>
    <row r="271" spans="1:4" ht="12.75">
      <c r="A271" s="71"/>
      <c r="B271" s="24"/>
      <c r="C271" s="22"/>
      <c r="D271" s="23"/>
    </row>
    <row r="272" spans="1:4" ht="12.75">
      <c r="A272" s="71"/>
      <c r="B272" s="24"/>
      <c r="C272" s="28"/>
      <c r="D272" s="29"/>
    </row>
    <row r="273" spans="1:4" ht="15.75">
      <c r="A273" s="76"/>
      <c r="B273" s="14" t="s">
        <v>55</v>
      </c>
      <c r="C273" s="14" t="s">
        <v>75</v>
      </c>
      <c r="D273" s="17" t="s">
        <v>95</v>
      </c>
    </row>
    <row r="274" spans="1:4" ht="14.25">
      <c r="A274" s="76"/>
      <c r="B274" s="18" t="s">
        <v>197</v>
      </c>
      <c r="C274" s="22">
        <v>0</v>
      </c>
      <c r="D274" s="23">
        <f>D282*10-D266*9</f>
        <v>-192</v>
      </c>
    </row>
    <row r="275" spans="1:4" ht="12.75">
      <c r="A275" s="76"/>
      <c r="C275" s="22">
        <v>1940</v>
      </c>
      <c r="D275" s="23">
        <f>D283*10-D267*9</f>
        <v>-108</v>
      </c>
    </row>
    <row r="276" spans="1:4" ht="12.75">
      <c r="A276" s="76"/>
      <c r="C276" s="4">
        <v>2033</v>
      </c>
      <c r="D276" s="23">
        <f>D284*10-D268*9</f>
        <v>-100.17184873949577</v>
      </c>
    </row>
    <row r="277" spans="1:4" ht="12.75">
      <c r="A277" s="76"/>
      <c r="B277" s="4" t="s">
        <v>76</v>
      </c>
      <c r="C277" s="4">
        <v>2128</v>
      </c>
      <c r="D277" s="23">
        <f>D285*10-D269*9</f>
        <v>-92.17535014005603</v>
      </c>
    </row>
    <row r="278" spans="1:4" ht="12.75">
      <c r="A278" s="75"/>
      <c r="B278" s="4" t="s">
        <v>77</v>
      </c>
      <c r="C278" s="4">
        <v>2150</v>
      </c>
      <c r="D278" s="23">
        <f>D286*10-D270*9</f>
        <v>-90.32352941176464</v>
      </c>
    </row>
    <row r="279" spans="1:4" ht="12.75">
      <c r="A279" s="74"/>
      <c r="C279" s="4"/>
      <c r="D279" s="23"/>
    </row>
    <row r="280" ht="12.75">
      <c r="A280" s="74"/>
    </row>
    <row r="281" spans="1:5" ht="15.75">
      <c r="A281" s="71"/>
      <c r="B281" s="96" t="s">
        <v>55</v>
      </c>
      <c r="C281" s="96" t="s">
        <v>75</v>
      </c>
      <c r="D281" s="100" t="s">
        <v>95</v>
      </c>
      <c r="E281" s="76"/>
    </row>
    <row r="282" spans="1:5" ht="14.25">
      <c r="A282" s="71"/>
      <c r="B282" s="13" t="s">
        <v>290</v>
      </c>
      <c r="C282" s="101">
        <v>0</v>
      </c>
      <c r="D282" s="102">
        <v>-237</v>
      </c>
      <c r="E282" s="76"/>
    </row>
    <row r="283" spans="1:5" ht="12.75">
      <c r="A283" s="71"/>
      <c r="B283" s="103" t="s">
        <v>77</v>
      </c>
      <c r="C283" s="101">
        <v>1940</v>
      </c>
      <c r="D283" s="102">
        <v>-153</v>
      </c>
      <c r="E283" s="76"/>
    </row>
    <row r="284" spans="1:5" ht="12.75">
      <c r="A284" s="71"/>
      <c r="C284" s="35">
        <v>2033</v>
      </c>
      <c r="D284" s="20">
        <f>D283+(C284-C283)/(C287-C283)*(D287-D283)</f>
        <v>-149.6264705882353</v>
      </c>
      <c r="E284" s="76"/>
    </row>
    <row r="285" spans="1:5" ht="12.75">
      <c r="A285" s="71"/>
      <c r="C285" s="35">
        <v>2128</v>
      </c>
      <c r="D285" s="20">
        <f>D284+(C285-C284)/(C287-C284)*(D287-D284)</f>
        <v>-146.18039215686275</v>
      </c>
      <c r="E285" s="76"/>
    </row>
    <row r="286" spans="1:5" ht="12.75">
      <c r="A286" s="71"/>
      <c r="C286" s="35">
        <v>2150</v>
      </c>
      <c r="D286" s="20">
        <f>D285+(C286-C285)/(C287-C285)*(D287-D285)</f>
        <v>-145.38235294117646</v>
      </c>
      <c r="E286" s="76"/>
    </row>
    <row r="287" spans="1:5" ht="12.75">
      <c r="A287" s="71"/>
      <c r="B287" s="103" t="s">
        <v>76</v>
      </c>
      <c r="C287" s="101">
        <v>2450</v>
      </c>
      <c r="D287" s="102">
        <v>-134.5</v>
      </c>
      <c r="E287" s="76"/>
    </row>
    <row r="288" spans="1:5" ht="12.75">
      <c r="A288" s="71"/>
      <c r="B288" s="4"/>
      <c r="C288" s="101">
        <v>2500</v>
      </c>
      <c r="D288" s="102">
        <v>-133</v>
      </c>
      <c r="E288" s="76"/>
    </row>
    <row r="289" spans="1:4" ht="15.75">
      <c r="A289" s="76"/>
      <c r="B289" s="14" t="s">
        <v>55</v>
      </c>
      <c r="C289" s="14" t="s">
        <v>75</v>
      </c>
      <c r="D289" s="17" t="s">
        <v>95</v>
      </c>
    </row>
    <row r="290" spans="1:4" ht="14.25">
      <c r="A290" s="76"/>
      <c r="B290" s="27" t="s">
        <v>198</v>
      </c>
      <c r="C290" s="22">
        <f aca="true" t="shared" si="0" ref="C290:C296">C298</f>
        <v>0</v>
      </c>
      <c r="D290" s="23">
        <f aca="true" t="shared" si="1" ref="D290:D296">D298*6-D282*5</f>
        <v>-168</v>
      </c>
    </row>
    <row r="291" spans="1:4" ht="12.75">
      <c r="A291" s="76"/>
      <c r="B291" s="24"/>
      <c r="C291" s="22">
        <f t="shared" si="0"/>
        <v>1940</v>
      </c>
      <c r="D291" s="23">
        <f t="shared" si="1"/>
        <v>-90</v>
      </c>
    </row>
    <row r="292" spans="1:4" ht="12.75">
      <c r="A292" s="76"/>
      <c r="B292" s="24" t="s">
        <v>76</v>
      </c>
      <c r="C292" s="22">
        <f t="shared" si="0"/>
        <v>2033</v>
      </c>
      <c r="D292" s="23">
        <f t="shared" si="1"/>
        <v>-83.12296620775976</v>
      </c>
    </row>
    <row r="293" spans="1:4" ht="12.75">
      <c r="A293" s="76"/>
      <c r="B293" s="4" t="s">
        <v>77</v>
      </c>
      <c r="C293" s="22">
        <f t="shared" si="0"/>
        <v>2128</v>
      </c>
      <c r="D293" s="23">
        <f t="shared" si="1"/>
        <v>-76.09803921568619</v>
      </c>
    </row>
    <row r="294" spans="1:4" ht="12.75">
      <c r="A294" s="75"/>
      <c r="C294" s="22">
        <f t="shared" si="0"/>
        <v>2150</v>
      </c>
      <c r="D294" s="23">
        <f t="shared" si="1"/>
        <v>-75.4753320683111</v>
      </c>
    </row>
    <row r="295" spans="1:4" ht="12.75">
      <c r="A295" s="74"/>
      <c r="C295" s="22">
        <f t="shared" si="0"/>
        <v>2450</v>
      </c>
      <c r="D295" s="23">
        <f t="shared" si="1"/>
        <v>-66.98387096774195</v>
      </c>
    </row>
    <row r="296" spans="1:4" ht="13.5" thickBot="1">
      <c r="A296" s="74"/>
      <c r="C296" s="22">
        <f t="shared" si="0"/>
        <v>2500</v>
      </c>
      <c r="D296" s="23">
        <f t="shared" si="1"/>
        <v>-64</v>
      </c>
    </row>
    <row r="297" spans="1:5" ht="15.75">
      <c r="A297" s="71"/>
      <c r="B297" s="104" t="s">
        <v>55</v>
      </c>
      <c r="C297" s="105" t="s">
        <v>75</v>
      </c>
      <c r="D297" s="106" t="s">
        <v>95</v>
      </c>
      <c r="E297" s="107"/>
    </row>
    <row r="298" spans="1:5" ht="14.25">
      <c r="A298" s="71"/>
      <c r="B298" s="108" t="s">
        <v>291</v>
      </c>
      <c r="C298" s="109">
        <v>0</v>
      </c>
      <c r="D298" s="110">
        <v>-225.5</v>
      </c>
      <c r="E298" s="111"/>
    </row>
    <row r="299" spans="1:5" ht="12.75">
      <c r="A299" s="71"/>
      <c r="B299" s="112" t="s">
        <v>77</v>
      </c>
      <c r="C299" s="109">
        <v>1940</v>
      </c>
      <c r="D299" s="110">
        <v>-142.5</v>
      </c>
      <c r="E299" s="111"/>
    </row>
    <row r="300" spans="1:5" ht="12.75">
      <c r="A300" s="71"/>
      <c r="B300" s="113"/>
      <c r="C300" s="114">
        <v>2033</v>
      </c>
      <c r="D300" s="115">
        <f>D299+(C300-C299)/(C301-C299)*(D301-D299)</f>
        <v>-138.54255319148936</v>
      </c>
      <c r="E300" s="111"/>
    </row>
    <row r="301" spans="1:5" ht="12.75">
      <c r="A301" s="71"/>
      <c r="B301" s="112" t="s">
        <v>76</v>
      </c>
      <c r="C301" s="109">
        <v>2128</v>
      </c>
      <c r="D301" s="110">
        <v>-134.5</v>
      </c>
      <c r="E301" s="111"/>
    </row>
    <row r="302" spans="1:5" ht="12.75">
      <c r="A302" s="71"/>
      <c r="B302" s="116"/>
      <c r="C302" s="114">
        <v>2150</v>
      </c>
      <c r="D302" s="115">
        <f>D301+(C302-C301)/(C304-C301)*(D304-D301)</f>
        <v>-133.7311827956989</v>
      </c>
      <c r="E302" s="111"/>
    </row>
    <row r="303" spans="1:5" ht="12.75">
      <c r="A303" s="71"/>
      <c r="B303" s="117"/>
      <c r="C303" s="118">
        <v>2450</v>
      </c>
      <c r="D303" s="115">
        <f>D302+(C303-C302)/(C304-C302)*(D304-D302)</f>
        <v>-123.24731182795699</v>
      </c>
      <c r="E303" s="111"/>
    </row>
    <row r="304" spans="1:5" ht="13.5" thickBot="1">
      <c r="A304" s="71"/>
      <c r="B304" s="119"/>
      <c r="C304" s="120">
        <v>2500</v>
      </c>
      <c r="D304" s="121">
        <v>-121.5</v>
      </c>
      <c r="E304" s="122"/>
    </row>
    <row r="305" spans="1:5" ht="15.75">
      <c r="A305" s="76"/>
      <c r="B305" s="104" t="s">
        <v>56</v>
      </c>
      <c r="C305" s="105" t="s">
        <v>75</v>
      </c>
      <c r="D305" s="106" t="s">
        <v>95</v>
      </c>
      <c r="E305" s="107"/>
    </row>
    <row r="306" spans="1:5" ht="14.25">
      <c r="A306" s="76"/>
      <c r="B306" s="108" t="s">
        <v>131</v>
      </c>
      <c r="C306" s="109">
        <v>0</v>
      </c>
      <c r="D306" s="110">
        <v>-69</v>
      </c>
      <c r="E306" s="111"/>
    </row>
    <row r="307" spans="1:5" ht="12.75">
      <c r="A307" s="76"/>
      <c r="B307" s="112" t="s">
        <v>76</v>
      </c>
      <c r="C307" s="109">
        <v>573</v>
      </c>
      <c r="D307" s="110">
        <v>-52</v>
      </c>
      <c r="E307" s="111"/>
    </row>
    <row r="308" spans="1:5" ht="12.75">
      <c r="A308" s="76"/>
      <c r="B308" s="112" t="s">
        <v>77</v>
      </c>
      <c r="C308" s="109">
        <v>577</v>
      </c>
      <c r="D308" s="110">
        <v>-51</v>
      </c>
      <c r="E308" s="111"/>
    </row>
    <row r="309" spans="1:5" ht="12.75">
      <c r="A309" s="76"/>
      <c r="B309" s="112" t="s">
        <v>5</v>
      </c>
      <c r="C309" s="109">
        <v>773</v>
      </c>
      <c r="D309" s="110">
        <v>-43</v>
      </c>
      <c r="E309" s="111"/>
    </row>
    <row r="310" spans="1:5" ht="12.75">
      <c r="A310" s="75"/>
      <c r="B310" s="113"/>
      <c r="C310" s="118">
        <v>990</v>
      </c>
      <c r="D310" s="115">
        <f>D309+(C310-C309)/(C312-C309)*(D312-D309)</f>
        <v>-40.141843971631204</v>
      </c>
      <c r="E310" s="111"/>
    </row>
    <row r="311" spans="1:5" ht="12.75">
      <c r="A311" s="74"/>
      <c r="B311" s="123"/>
      <c r="C311" s="118">
        <v>1200</v>
      </c>
      <c r="D311" s="115">
        <f>D310+(C311-C310)/(C312-C310)*(D312-D310)</f>
        <v>-37.3758865248227</v>
      </c>
      <c r="E311" s="111"/>
    </row>
    <row r="312" spans="1:5" ht="13.5" thickBot="1">
      <c r="A312" s="74"/>
      <c r="B312" s="124" t="s">
        <v>78</v>
      </c>
      <c r="C312" s="120">
        <v>1760</v>
      </c>
      <c r="D312" s="121">
        <v>-30</v>
      </c>
      <c r="E312" s="125"/>
    </row>
    <row r="313" spans="1:4" ht="15.75">
      <c r="A313" s="71"/>
      <c r="B313" s="31" t="s">
        <v>56</v>
      </c>
      <c r="C313" s="31" t="s">
        <v>75</v>
      </c>
      <c r="D313" s="54" t="s">
        <v>95</v>
      </c>
    </row>
    <row r="314" spans="1:4" ht="14.25">
      <c r="A314" s="71"/>
      <c r="B314" s="27" t="s">
        <v>199</v>
      </c>
      <c r="C314" s="42">
        <v>0</v>
      </c>
      <c r="D314" s="43">
        <f aca="true" t="shared" si="2" ref="D314:D320">D322*1.5-D306/2</f>
        <v>-49.5</v>
      </c>
    </row>
    <row r="315" spans="1:4" ht="12.75">
      <c r="A315" s="71"/>
      <c r="B315" s="4" t="s">
        <v>77</v>
      </c>
      <c r="C315" s="4">
        <v>573</v>
      </c>
      <c r="D315" s="43">
        <f t="shared" si="2"/>
        <v>-13.31195840554593</v>
      </c>
    </row>
    <row r="316" spans="1:4" ht="12.75">
      <c r="A316" s="71"/>
      <c r="B316" s="44"/>
      <c r="C316" s="42">
        <v>577</v>
      </c>
      <c r="D316" s="43">
        <f t="shared" si="2"/>
        <v>-13.5</v>
      </c>
    </row>
    <row r="317" spans="1:4" ht="12.75">
      <c r="A317" s="71"/>
      <c r="B317" s="44" t="s">
        <v>78</v>
      </c>
      <c r="C317" s="42">
        <v>773</v>
      </c>
      <c r="D317" s="43">
        <f t="shared" si="2"/>
        <v>-5.398305084745765</v>
      </c>
    </row>
    <row r="318" spans="1:4" ht="12.75">
      <c r="A318" s="71"/>
      <c r="B318" s="44" t="s">
        <v>76</v>
      </c>
      <c r="C318" s="42">
        <v>990</v>
      </c>
      <c r="D318" s="43">
        <f t="shared" si="2"/>
        <v>6.570921985815602</v>
      </c>
    </row>
    <row r="319" spans="1:4" ht="12.75">
      <c r="A319" s="71"/>
      <c r="B319" s="24"/>
      <c r="C319" s="22">
        <v>1200</v>
      </c>
      <c r="D319" s="43">
        <f t="shared" si="2"/>
        <v>18.68644326241135</v>
      </c>
    </row>
    <row r="320" spans="1:4" ht="12.75">
      <c r="A320" s="71"/>
      <c r="B320" s="18"/>
      <c r="C320" s="22">
        <v>1760</v>
      </c>
      <c r="D320" s="43">
        <f t="shared" si="2"/>
        <v>15</v>
      </c>
    </row>
    <row r="321" spans="1:5" ht="15.75">
      <c r="A321" s="76"/>
      <c r="B321" s="96" t="s">
        <v>56</v>
      </c>
      <c r="C321" s="96" t="s">
        <v>75</v>
      </c>
      <c r="D321" s="100" t="s">
        <v>95</v>
      </c>
      <c r="E321" s="76"/>
    </row>
    <row r="322" spans="1:5" ht="14.25">
      <c r="A322" s="76"/>
      <c r="B322" s="13" t="s">
        <v>292</v>
      </c>
      <c r="C322" s="101">
        <v>0</v>
      </c>
      <c r="D322" s="102">
        <v>-56</v>
      </c>
      <c r="E322" s="76"/>
    </row>
    <row r="323" spans="1:4" ht="12.75">
      <c r="A323" s="76"/>
      <c r="C323" s="22">
        <v>573</v>
      </c>
      <c r="D323" s="20">
        <f>D322+(C323-C322)/(C324-C322)*(D324-D322)</f>
        <v>-26.207972270363953</v>
      </c>
    </row>
    <row r="324" spans="1:5" ht="12.75">
      <c r="A324" s="76"/>
      <c r="B324" s="103" t="s">
        <v>77</v>
      </c>
      <c r="C324" s="101">
        <v>577</v>
      </c>
      <c r="D324" s="102">
        <v>-26</v>
      </c>
      <c r="E324" s="76"/>
    </row>
    <row r="325" spans="1:4" ht="12.75">
      <c r="A325" s="76"/>
      <c r="C325" s="4">
        <v>773</v>
      </c>
      <c r="D325" s="20">
        <f>D324+(C325-C324)/(C326-C324)*(D326-D324)</f>
        <v>-17.93220338983051</v>
      </c>
    </row>
    <row r="326" spans="1:5" ht="12.75">
      <c r="A326" s="75"/>
      <c r="B326" s="103" t="s">
        <v>76</v>
      </c>
      <c r="C326" s="101">
        <v>990</v>
      </c>
      <c r="D326" s="102">
        <v>-9</v>
      </c>
      <c r="E326" s="76"/>
    </row>
    <row r="327" spans="1:5" ht="12.75">
      <c r="A327" s="74"/>
      <c r="B327" s="103"/>
      <c r="C327" s="101">
        <v>1200</v>
      </c>
      <c r="D327" s="102">
        <v>-0.001</v>
      </c>
      <c r="E327" s="76"/>
    </row>
    <row r="328" ht="12.75">
      <c r="A328" s="74"/>
    </row>
    <row r="329" spans="1:4" ht="15.75">
      <c r="A329" s="71"/>
      <c r="B329" s="96" t="s">
        <v>58</v>
      </c>
      <c r="C329" s="96" t="s">
        <v>75</v>
      </c>
      <c r="D329" s="100" t="s">
        <v>95</v>
      </c>
    </row>
    <row r="330" spans="1:4" ht="14.25">
      <c r="A330" s="71"/>
      <c r="B330" s="13" t="s">
        <v>166</v>
      </c>
      <c r="C330" s="101">
        <v>0</v>
      </c>
      <c r="D330" s="102">
        <v>-198.2</v>
      </c>
    </row>
    <row r="331" spans="1:4" ht="12.75">
      <c r="A331" s="71"/>
      <c r="B331" s="103" t="s">
        <v>77</v>
      </c>
      <c r="C331" s="101">
        <v>2190</v>
      </c>
      <c r="D331" s="102">
        <v>-116.5</v>
      </c>
    </row>
    <row r="332" spans="1:4" ht="12.75">
      <c r="A332" s="71"/>
      <c r="C332" s="42">
        <v>2240</v>
      </c>
      <c r="D332" s="20">
        <f>D331+(C332-C331)/(C333-C331)*(D333-D331)</f>
        <v>-112.4375</v>
      </c>
    </row>
    <row r="333" spans="1:4" ht="12.75">
      <c r="A333" s="71"/>
      <c r="B333" s="103" t="s">
        <v>76</v>
      </c>
      <c r="C333" s="101">
        <v>2350</v>
      </c>
      <c r="D333" s="102">
        <v>-103.5</v>
      </c>
    </row>
    <row r="334" spans="1:4" ht="12.75">
      <c r="A334" s="71"/>
      <c r="B334" s="103"/>
      <c r="C334" s="101">
        <v>2500</v>
      </c>
      <c r="D334" s="102">
        <v>-95</v>
      </c>
    </row>
    <row r="335" spans="1:4" ht="12.75">
      <c r="A335" s="71"/>
      <c r="B335" s="24"/>
      <c r="C335" s="22"/>
      <c r="D335" s="23"/>
    </row>
    <row r="336" spans="1:4" ht="12.75">
      <c r="A336" s="71"/>
      <c r="B336" s="18"/>
      <c r="C336" s="28"/>
      <c r="D336" s="29"/>
    </row>
    <row r="337" spans="1:4" ht="15.75">
      <c r="A337" s="76"/>
      <c r="B337" s="31" t="s">
        <v>58</v>
      </c>
      <c r="C337" s="31" t="s">
        <v>75</v>
      </c>
      <c r="D337" s="54" t="s">
        <v>95</v>
      </c>
    </row>
    <row r="338" spans="1:4" ht="14.25">
      <c r="A338" s="76"/>
      <c r="B338" s="27" t="s">
        <v>161</v>
      </c>
      <c r="C338" s="42">
        <v>0</v>
      </c>
      <c r="D338" s="43">
        <f>3*D346-2*D330</f>
        <v>-192.19999999999993</v>
      </c>
    </row>
    <row r="339" spans="1:4" ht="12.75">
      <c r="A339" s="76"/>
      <c r="B339" s="44"/>
      <c r="C339" s="42">
        <v>2190</v>
      </c>
      <c r="D339" s="43">
        <f>3*D348-2*D331</f>
        <v>-96.10000000000002</v>
      </c>
    </row>
    <row r="340" spans="1:4" ht="12.75">
      <c r="A340" s="76"/>
      <c r="B340" s="44" t="s">
        <v>76</v>
      </c>
      <c r="C340" s="42">
        <v>2240</v>
      </c>
      <c r="D340" s="43">
        <f>3*D349-2*D332</f>
        <v>-100.625</v>
      </c>
    </row>
    <row r="341" ht="12.75">
      <c r="A341" s="76"/>
    </row>
    <row r="342" ht="12.75">
      <c r="A342" s="75"/>
    </row>
    <row r="343" ht="12.75">
      <c r="A343" s="74"/>
    </row>
    <row r="344" ht="12.75">
      <c r="A344" s="74"/>
    </row>
    <row r="345" spans="1:4" ht="15.75">
      <c r="A345" s="71"/>
      <c r="B345" s="96" t="s">
        <v>58</v>
      </c>
      <c r="C345" s="96" t="s">
        <v>75</v>
      </c>
      <c r="D345" s="100" t="s">
        <v>95</v>
      </c>
    </row>
    <row r="346" spans="1:4" ht="14.25">
      <c r="A346" s="71"/>
      <c r="B346" s="13" t="s">
        <v>293</v>
      </c>
      <c r="C346" s="101">
        <v>0</v>
      </c>
      <c r="D346" s="102">
        <v>-196.2</v>
      </c>
    </row>
    <row r="347" spans="1:4" ht="12.75">
      <c r="A347" s="71"/>
      <c r="C347" s="4">
        <v>1818</v>
      </c>
      <c r="D347" s="20">
        <f>D346+(C347-C346)/(C348-C346)*(D348-D346)</f>
        <v>-124.3931506849315</v>
      </c>
    </row>
    <row r="348" spans="1:4" ht="12.75">
      <c r="A348" s="71"/>
      <c r="B348" s="103" t="s">
        <v>77</v>
      </c>
      <c r="C348" s="101">
        <v>2190</v>
      </c>
      <c r="D348" s="102">
        <v>-109.7</v>
      </c>
    </row>
    <row r="349" spans="1:4" ht="12.75">
      <c r="A349" s="71"/>
      <c r="B349" s="103" t="s">
        <v>76</v>
      </c>
      <c r="C349" s="101">
        <v>2240</v>
      </c>
      <c r="D349" s="102">
        <v>-108.5</v>
      </c>
    </row>
    <row r="350" spans="1:4" ht="12.75">
      <c r="A350" s="71"/>
      <c r="B350" s="24"/>
      <c r="C350" s="22"/>
      <c r="D350" s="23"/>
    </row>
    <row r="351" spans="1:4" ht="12.75">
      <c r="A351" s="71"/>
      <c r="B351" s="24"/>
      <c r="C351" s="22"/>
      <c r="D351" s="23"/>
    </row>
    <row r="352" spans="1:4" ht="12.75">
      <c r="A352" s="71"/>
      <c r="B352" s="18"/>
      <c r="C352" s="28"/>
      <c r="D352" s="29"/>
    </row>
    <row r="353" spans="1:9" ht="15.75">
      <c r="A353" s="76"/>
      <c r="B353" s="31" t="s">
        <v>58</v>
      </c>
      <c r="C353" s="31" t="s">
        <v>75</v>
      </c>
      <c r="D353" s="54" t="s">
        <v>95</v>
      </c>
      <c r="G353" s="96" t="s">
        <v>58</v>
      </c>
      <c r="H353" s="96" t="s">
        <v>75</v>
      </c>
      <c r="I353" s="100" t="s">
        <v>95</v>
      </c>
    </row>
    <row r="354" spans="1:9" ht="14.25">
      <c r="A354" s="76"/>
      <c r="B354" s="27" t="s">
        <v>200</v>
      </c>
      <c r="C354" s="42">
        <v>0</v>
      </c>
      <c r="D354" s="43">
        <f>4*D362-3*D346</f>
        <v>-83.40000000000009</v>
      </c>
      <c r="G354" s="13" t="s">
        <v>293</v>
      </c>
      <c r="H354" s="101">
        <v>0</v>
      </c>
      <c r="I354" s="102">
        <v>-196.2</v>
      </c>
    </row>
    <row r="355" spans="1:9" ht="12.75">
      <c r="A355" s="76"/>
      <c r="C355" s="126">
        <v>1609.9082934765765</v>
      </c>
      <c r="D355" s="127">
        <f>D354+(C355-C354)/(C357-C354)*(D357-D354)</f>
        <v>-33.29673866701099</v>
      </c>
      <c r="H355" s="4">
        <v>943</v>
      </c>
      <c r="I355" s="20">
        <f>I354+(H355-H354)/(H356-H354)*(I356-I354)</f>
        <v>-158.95365296803652</v>
      </c>
    </row>
    <row r="356" spans="1:9" ht="12.75">
      <c r="A356" s="76"/>
      <c r="H356" s="4">
        <v>1818</v>
      </c>
      <c r="I356" s="20">
        <f>I354+(H356-H354)/(H357-H354)*(I357-I354)</f>
        <v>-124.3931506849315</v>
      </c>
    </row>
    <row r="357" spans="1:9" ht="12.75">
      <c r="A357" s="76"/>
      <c r="B357" s="128" t="s">
        <v>76</v>
      </c>
      <c r="C357" s="129">
        <v>1818</v>
      </c>
      <c r="D357" s="130">
        <f>4*D364-3*D347</f>
        <v>-26.820547945205476</v>
      </c>
      <c r="G357" s="103" t="s">
        <v>77</v>
      </c>
      <c r="H357" s="101">
        <v>2190</v>
      </c>
      <c r="I357" s="102">
        <v>-109.7</v>
      </c>
    </row>
    <row r="358" spans="1:9" ht="12.75">
      <c r="A358" s="75"/>
      <c r="B358" s="131"/>
      <c r="C358" s="129">
        <v>2190</v>
      </c>
      <c r="D358" s="130">
        <f>4*D365-3*D348</f>
        <v>-54.89999999999998</v>
      </c>
      <c r="G358" s="103" t="s">
        <v>76</v>
      </c>
      <c r="H358" s="101">
        <v>2240</v>
      </c>
      <c r="I358" s="102">
        <v>-108.5</v>
      </c>
    </row>
    <row r="359" spans="1:4" ht="12.75">
      <c r="A359" s="74"/>
      <c r="B359" s="128" t="s">
        <v>77</v>
      </c>
      <c r="C359" s="129">
        <v>2240</v>
      </c>
      <c r="D359" s="130">
        <f>4*D366-3*D349</f>
        <v>-48.82258064516128</v>
      </c>
    </row>
    <row r="360" ht="12.75">
      <c r="A360" s="74"/>
    </row>
    <row r="361" spans="1:9" ht="15.75">
      <c r="A361" s="71"/>
      <c r="B361" s="96" t="s">
        <v>58</v>
      </c>
      <c r="C361" s="96" t="s">
        <v>75</v>
      </c>
      <c r="D361" s="100" t="s">
        <v>95</v>
      </c>
      <c r="G361" s="31" t="s">
        <v>58</v>
      </c>
      <c r="H361" s="31" t="s">
        <v>75</v>
      </c>
      <c r="I361" s="54" t="s">
        <v>95</v>
      </c>
    </row>
    <row r="362" spans="1:9" ht="14.25">
      <c r="A362" s="71"/>
      <c r="B362" s="13" t="s">
        <v>294</v>
      </c>
      <c r="C362" s="101">
        <v>0</v>
      </c>
      <c r="D362" s="102">
        <v>-168</v>
      </c>
      <c r="G362" s="27" t="s">
        <v>202</v>
      </c>
      <c r="H362" s="132">
        <v>1610</v>
      </c>
      <c r="I362" s="127">
        <f>I366+(H362-H366)/(H363-H366)*(I363-I366)</f>
        <v>-33.29628862695127</v>
      </c>
    </row>
    <row r="363" spans="1:9" ht="12.75">
      <c r="A363" s="71"/>
      <c r="C363" s="4">
        <v>943</v>
      </c>
      <c r="D363" s="20">
        <f>D362+(C363-C362)/(C364-C362)*(D364-D362)</f>
        <v>-132.72827282728272</v>
      </c>
      <c r="G363" s="44" t="s">
        <v>76</v>
      </c>
      <c r="H363" s="42">
        <v>1818</v>
      </c>
      <c r="I363" s="43">
        <f>I372*2.5-I356*1.5</f>
        <v>-32.275550636596336</v>
      </c>
    </row>
    <row r="364" spans="1:4" ht="12.75">
      <c r="A364" s="71"/>
      <c r="B364" s="103" t="s">
        <v>76</v>
      </c>
      <c r="C364" s="101">
        <v>1818</v>
      </c>
      <c r="D364" s="102">
        <v>-100</v>
      </c>
    </row>
    <row r="365" spans="1:9" ht="12.75">
      <c r="A365" s="71"/>
      <c r="B365" s="103" t="s">
        <v>77</v>
      </c>
      <c r="C365" s="101">
        <v>2190</v>
      </c>
      <c r="D365" s="102">
        <v>-96</v>
      </c>
      <c r="H365" s="129">
        <v>0</v>
      </c>
      <c r="I365" s="130">
        <f>I370*2.5-I354*1.5</f>
        <v>-79.45000000000005</v>
      </c>
    </row>
    <row r="366" spans="1:9" ht="12.75">
      <c r="A366" s="71"/>
      <c r="B366" s="4"/>
      <c r="C366" s="42">
        <v>2240</v>
      </c>
      <c r="D366" s="20">
        <f>D365+(C366-C365)/(C367-C365)*(D367-D365)</f>
        <v>-93.58064516129032</v>
      </c>
      <c r="H366" s="133">
        <v>943</v>
      </c>
      <c r="I366" s="130">
        <f>I371*2.5-I355*1.5</f>
        <v>-36.56952054794522</v>
      </c>
    </row>
    <row r="367" spans="1:9" ht="12.75">
      <c r="A367" s="71"/>
      <c r="B367" s="74"/>
      <c r="C367" s="72">
        <v>2500</v>
      </c>
      <c r="D367" s="73">
        <v>-81</v>
      </c>
      <c r="G367" s="128" t="s">
        <v>77</v>
      </c>
      <c r="H367" s="129">
        <v>2190</v>
      </c>
      <c r="I367" s="130">
        <f>I373*2.5-I357*1.5</f>
        <v>-30.44999999999999</v>
      </c>
    </row>
    <row r="368" spans="1:9" ht="12.75">
      <c r="A368" s="71"/>
      <c r="B368" s="4"/>
      <c r="C368" s="19"/>
      <c r="D368" s="25"/>
      <c r="G368" s="131"/>
      <c r="H368" s="129">
        <v>2240</v>
      </c>
      <c r="I368" s="130">
        <f>I374*2.5-I358*1.5</f>
        <v>162.75</v>
      </c>
    </row>
    <row r="369" spans="1:9" ht="15.75">
      <c r="A369" s="76"/>
      <c r="B369" s="31" t="s">
        <v>58</v>
      </c>
      <c r="C369" s="31" t="s">
        <v>75</v>
      </c>
      <c r="D369" s="54" t="s">
        <v>95</v>
      </c>
      <c r="G369" s="96" t="s">
        <v>58</v>
      </c>
      <c r="H369" s="96" t="s">
        <v>75</v>
      </c>
      <c r="I369" s="100" t="s">
        <v>95</v>
      </c>
    </row>
    <row r="370" spans="1:9" ht="14.25">
      <c r="A370" s="76"/>
      <c r="B370" s="27" t="s">
        <v>201</v>
      </c>
      <c r="C370" s="42">
        <v>0</v>
      </c>
      <c r="D370" s="43">
        <f>5*D378-4*D362</f>
        <v>-75.5</v>
      </c>
      <c r="G370" s="13" t="s">
        <v>295</v>
      </c>
      <c r="H370" s="101">
        <v>0</v>
      </c>
      <c r="I370" s="102">
        <v>-149.5</v>
      </c>
    </row>
    <row r="371" spans="1:9" ht="12.75">
      <c r="A371" s="76"/>
      <c r="B371" s="44" t="s">
        <v>76</v>
      </c>
      <c r="C371" s="42">
        <v>943</v>
      </c>
      <c r="D371" s="43">
        <f>5*D379-4*D363</f>
        <v>-19.08690869086911</v>
      </c>
      <c r="G371" s="103" t="s">
        <v>76</v>
      </c>
      <c r="H371" s="101">
        <v>943</v>
      </c>
      <c r="I371" s="102">
        <v>-110</v>
      </c>
    </row>
    <row r="372" spans="1:9" ht="12.75">
      <c r="A372" s="76"/>
      <c r="C372" s="126">
        <f>C355</f>
        <v>1609.9082934765765</v>
      </c>
      <c r="D372" s="127">
        <f>D371+(C372-C371)/(C374-C371)*(D374-D371)</f>
        <v>-33.296738667011</v>
      </c>
      <c r="E372" s="25"/>
      <c r="H372" s="4">
        <v>1818</v>
      </c>
      <c r="I372" s="20">
        <f>I371+(H372-H371)/(H373-H371)*(I373-I371)</f>
        <v>-87.54611066559744</v>
      </c>
    </row>
    <row r="373" spans="1:9" ht="12.75">
      <c r="A373" s="76"/>
      <c r="G373" s="103" t="s">
        <v>77</v>
      </c>
      <c r="H373" s="101">
        <v>2190</v>
      </c>
      <c r="I373" s="102">
        <v>-78</v>
      </c>
    </row>
    <row r="374" spans="1:4" ht="12.75">
      <c r="A374" s="75"/>
      <c r="B374" s="128" t="s">
        <v>77</v>
      </c>
      <c r="C374" s="133">
        <v>1818</v>
      </c>
      <c r="D374" s="130">
        <f>5*D380-4*D364</f>
        <v>-37.730553327987195</v>
      </c>
    </row>
    <row r="375" spans="1:4" ht="12.75">
      <c r="A375" s="74"/>
      <c r="B375" s="131"/>
      <c r="C375" s="129">
        <v>2190</v>
      </c>
      <c r="D375" s="130">
        <f>5*D381-4*D365</f>
        <v>-6</v>
      </c>
    </row>
    <row r="376" ht="12.75">
      <c r="A376" s="74"/>
    </row>
    <row r="377" spans="1:4" ht="15.75">
      <c r="A377" s="71"/>
      <c r="B377" s="96" t="s">
        <v>58</v>
      </c>
      <c r="C377" s="96" t="s">
        <v>75</v>
      </c>
      <c r="D377" s="100" t="s">
        <v>95</v>
      </c>
    </row>
    <row r="378" spans="1:4" ht="14.25">
      <c r="A378" s="71"/>
      <c r="B378" s="13" t="s">
        <v>295</v>
      </c>
      <c r="C378" s="101">
        <v>0</v>
      </c>
      <c r="D378" s="102">
        <v>-149.5</v>
      </c>
    </row>
    <row r="379" spans="1:4" ht="12.75">
      <c r="A379" s="71"/>
      <c r="B379" s="103" t="s">
        <v>76</v>
      </c>
      <c r="C379" s="101">
        <v>943</v>
      </c>
      <c r="D379" s="102">
        <v>-110</v>
      </c>
    </row>
    <row r="380" spans="1:4" ht="12.75">
      <c r="A380" s="71"/>
      <c r="C380" s="4">
        <v>1818</v>
      </c>
      <c r="D380" s="20">
        <f>D379+(C380-C379)/(C381-C379)*(D381-D379)</f>
        <v>-87.54611066559744</v>
      </c>
    </row>
    <row r="381" spans="1:4" ht="12.75">
      <c r="A381" s="71"/>
      <c r="B381" s="103" t="s">
        <v>77</v>
      </c>
      <c r="C381" s="101">
        <v>2190</v>
      </c>
      <c r="D381" s="102">
        <v>-78</v>
      </c>
    </row>
    <row r="382" ht="12.75">
      <c r="A382" s="71"/>
    </row>
    <row r="383" ht="12.75">
      <c r="A383" s="71"/>
    </row>
    <row r="384" ht="12.75">
      <c r="A384" s="71"/>
    </row>
    <row r="385" spans="1:4" ht="15.75">
      <c r="A385" s="76"/>
      <c r="B385" s="14" t="s">
        <v>18</v>
      </c>
      <c r="C385" s="15" t="s">
        <v>75</v>
      </c>
      <c r="D385" s="16" t="s">
        <v>95</v>
      </c>
    </row>
    <row r="386" spans="1:4" ht="14.25">
      <c r="A386" s="76"/>
      <c r="B386" s="18" t="s">
        <v>128</v>
      </c>
      <c r="C386" s="19">
        <v>0</v>
      </c>
      <c r="D386" s="21">
        <v>-129</v>
      </c>
    </row>
    <row r="387" spans="1:4" ht="12.75">
      <c r="A387" s="76"/>
      <c r="B387" s="4" t="s">
        <v>77</v>
      </c>
      <c r="C387" s="19">
        <v>1210</v>
      </c>
      <c r="D387" s="21">
        <v>-73</v>
      </c>
    </row>
    <row r="388" spans="1:4" ht="12.75">
      <c r="A388" s="76"/>
      <c r="B388" s="4" t="s">
        <v>76</v>
      </c>
      <c r="C388" s="19">
        <v>1389</v>
      </c>
      <c r="D388" s="21">
        <v>-64</v>
      </c>
    </row>
    <row r="389" spans="1:4" ht="12.75">
      <c r="A389" s="76"/>
      <c r="B389" s="4"/>
      <c r="C389" s="19">
        <v>2500</v>
      </c>
      <c r="D389" s="21">
        <v>-19</v>
      </c>
    </row>
    <row r="390" spans="1:4" ht="12.75">
      <c r="A390" s="75"/>
      <c r="B390" s="4"/>
      <c r="C390" s="19"/>
      <c r="D390" s="21"/>
    </row>
    <row r="391" spans="1:4" ht="12.75">
      <c r="A391" s="74"/>
      <c r="C391" s="19"/>
      <c r="D391" s="25"/>
    </row>
    <row r="392" spans="1:4" ht="12.75">
      <c r="A392" s="74"/>
      <c r="C392" s="19"/>
      <c r="D392" s="25"/>
    </row>
    <row r="393" spans="1:4" ht="15.75">
      <c r="A393" s="71"/>
      <c r="B393" s="14" t="s">
        <v>18</v>
      </c>
      <c r="C393" s="15" t="s">
        <v>75</v>
      </c>
      <c r="D393" s="16" t="s">
        <v>95</v>
      </c>
    </row>
    <row r="394" spans="1:4" ht="14.25">
      <c r="A394" s="71"/>
      <c r="B394" s="18" t="s">
        <v>135</v>
      </c>
      <c r="C394" s="19">
        <v>0</v>
      </c>
      <c r="D394" s="21">
        <v>-16</v>
      </c>
    </row>
    <row r="395" spans="1:4" ht="12.75">
      <c r="A395" s="71"/>
      <c r="B395" s="4" t="s">
        <v>77</v>
      </c>
      <c r="C395" s="19">
        <v>1210</v>
      </c>
      <c r="D395" s="21">
        <v>-67.4</v>
      </c>
    </row>
    <row r="396" spans="1:4" ht="12.75">
      <c r="A396" s="71"/>
      <c r="B396" s="4"/>
      <c r="C396" s="19">
        <v>2000</v>
      </c>
      <c r="D396" s="21">
        <v>-85.3</v>
      </c>
    </row>
    <row r="397" ht="12.75">
      <c r="A397" s="71"/>
    </row>
    <row r="398" ht="12.75">
      <c r="A398" s="71"/>
    </row>
    <row r="399" ht="12.75">
      <c r="A399" s="71"/>
    </row>
    <row r="400" ht="12.75">
      <c r="A400" s="71"/>
    </row>
    <row r="401" spans="1:4" ht="15.75">
      <c r="A401" s="76"/>
      <c r="B401" s="18" t="s">
        <v>2</v>
      </c>
      <c r="C401" s="15" t="s">
        <v>75</v>
      </c>
      <c r="D401" s="16" t="s">
        <v>95</v>
      </c>
    </row>
    <row r="402" spans="1:4" ht="15">
      <c r="A402" s="76"/>
      <c r="B402" s="18" t="s">
        <v>565</v>
      </c>
      <c r="C402" s="145">
        <v>298</v>
      </c>
      <c r="D402" s="147">
        <v>-102.39521261347348</v>
      </c>
    </row>
    <row r="403" spans="1:4" ht="15">
      <c r="A403" s="76"/>
      <c r="C403" s="146">
        <v>933</v>
      </c>
      <c r="D403" s="148">
        <v>-129.545016722408</v>
      </c>
    </row>
    <row r="404" spans="1:4" ht="15">
      <c r="A404" s="76"/>
      <c r="C404" s="146">
        <v>2000</v>
      </c>
      <c r="D404" s="148">
        <v>-155.08862876254182</v>
      </c>
    </row>
    <row r="405" ht="12.75">
      <c r="A405" s="76"/>
    </row>
    <row r="406" ht="12.75">
      <c r="A406" s="75"/>
    </row>
    <row r="407" ht="12.75">
      <c r="A407" s="74"/>
    </row>
    <row r="408" ht="12.75">
      <c r="A408" s="74"/>
    </row>
    <row r="409" ht="12.75">
      <c r="A409" s="71"/>
    </row>
    <row r="410" ht="12.75">
      <c r="A410" s="71"/>
    </row>
    <row r="411" ht="12.75">
      <c r="A411" s="71"/>
    </row>
    <row r="412" ht="12.75">
      <c r="A412" s="71"/>
    </row>
    <row r="413" ht="12.75">
      <c r="A413" s="71"/>
    </row>
    <row r="414" ht="12.75">
      <c r="A414" s="71"/>
    </row>
    <row r="415" ht="12.75">
      <c r="A415" s="71"/>
    </row>
    <row r="416" ht="12.75">
      <c r="A416" s="71"/>
    </row>
    <row r="417" ht="12.75">
      <c r="A417" s="76"/>
    </row>
    <row r="418" ht="12.75">
      <c r="A418" s="76"/>
    </row>
    <row r="419" ht="12.75">
      <c r="A419" s="76"/>
    </row>
    <row r="420" ht="12.75">
      <c r="A420" s="76"/>
    </row>
    <row r="421" ht="12.75">
      <c r="A421" s="76"/>
    </row>
    <row r="422" ht="12.75">
      <c r="A422" s="75"/>
    </row>
    <row r="423" ht="12.75">
      <c r="A423" s="74"/>
    </row>
    <row r="424" ht="12.75">
      <c r="A424" s="74"/>
    </row>
    <row r="425" ht="12.75">
      <c r="A425" s="71"/>
    </row>
    <row r="426" ht="12.75">
      <c r="A426" s="71"/>
    </row>
    <row r="427" ht="12.75">
      <c r="A427" s="71"/>
    </row>
    <row r="428" ht="12.75">
      <c r="A428" s="71"/>
    </row>
    <row r="429" ht="12.75">
      <c r="A429" s="71"/>
    </row>
    <row r="430" ht="12.75">
      <c r="A430" s="71"/>
    </row>
    <row r="431" ht="12.75">
      <c r="A431" s="71"/>
    </row>
    <row r="432" ht="12.75">
      <c r="A432" s="71"/>
    </row>
    <row r="433" ht="12.75">
      <c r="A433" s="76"/>
    </row>
    <row r="434" ht="12.75">
      <c r="A434" s="76"/>
    </row>
    <row r="435" ht="12.75">
      <c r="A435" s="76"/>
    </row>
    <row r="436" ht="12.75">
      <c r="A436" s="76"/>
    </row>
    <row r="437" ht="12.75">
      <c r="A437" s="76"/>
    </row>
    <row r="438" ht="12.75">
      <c r="A438" s="75"/>
    </row>
    <row r="439" ht="12.75">
      <c r="A439" s="74"/>
    </row>
    <row r="440" ht="12.75">
      <c r="A440" s="74"/>
    </row>
    <row r="441" ht="12.75">
      <c r="A441" s="71"/>
    </row>
    <row r="442" ht="12.75">
      <c r="A442" s="71"/>
    </row>
    <row r="443" ht="12.75">
      <c r="A443" s="71"/>
    </row>
    <row r="444" ht="12.75">
      <c r="A444" s="71"/>
    </row>
    <row r="445" ht="12.75">
      <c r="A445" s="71"/>
    </row>
    <row r="446" ht="12.75">
      <c r="A446" s="71"/>
    </row>
    <row r="447" ht="12.75">
      <c r="A447" s="71"/>
    </row>
    <row r="448" ht="12.75">
      <c r="A448" s="71"/>
    </row>
    <row r="449" ht="12.75">
      <c r="A449" s="76"/>
    </row>
    <row r="450" ht="12.75">
      <c r="A450" s="76"/>
    </row>
    <row r="451" ht="12.75">
      <c r="A451" s="76"/>
    </row>
    <row r="452" ht="12.75">
      <c r="A452" s="76"/>
    </row>
    <row r="453" ht="12.75">
      <c r="A453" s="76"/>
    </row>
    <row r="454" ht="12.75">
      <c r="A454" s="75"/>
    </row>
    <row r="455" ht="12.75">
      <c r="A455" s="74"/>
    </row>
    <row r="456" ht="12.75">
      <c r="A456" s="74"/>
    </row>
    <row r="457" ht="12.75">
      <c r="A457" s="71"/>
    </row>
    <row r="458" ht="12.75">
      <c r="A458" s="71"/>
    </row>
    <row r="459" ht="12.75">
      <c r="A459" s="71"/>
    </row>
    <row r="460" ht="12.75">
      <c r="A460" s="71"/>
    </row>
    <row r="461" ht="12.75">
      <c r="A461" s="71"/>
    </row>
    <row r="462" ht="12.75">
      <c r="A462" s="71"/>
    </row>
    <row r="463" ht="12.75">
      <c r="A463" s="71"/>
    </row>
    <row r="464" ht="12.75">
      <c r="A464" s="71"/>
    </row>
    <row r="465" ht="12.75">
      <c r="A465" s="76"/>
    </row>
    <row r="466" ht="12.75">
      <c r="A466" s="76"/>
    </row>
    <row r="467" ht="12.75">
      <c r="A467" s="76"/>
    </row>
    <row r="468" ht="12.75">
      <c r="A468" s="76"/>
    </row>
    <row r="469" ht="12.75">
      <c r="A469" s="76"/>
    </row>
    <row r="470" ht="12.75">
      <c r="A470" s="75"/>
    </row>
    <row r="471" ht="12.75">
      <c r="A471" s="74"/>
    </row>
    <row r="472" ht="12.75">
      <c r="A472" s="74"/>
    </row>
    <row r="473" ht="12.75">
      <c r="A473" s="71"/>
    </row>
    <row r="474" ht="12.75">
      <c r="A474" s="71"/>
    </row>
    <row r="475" ht="12.75">
      <c r="A475" s="71"/>
    </row>
    <row r="476" ht="12.75">
      <c r="A476" s="71"/>
    </row>
    <row r="477" ht="12.75">
      <c r="A477" s="71"/>
    </row>
    <row r="478" ht="12.75">
      <c r="A478" s="71"/>
    </row>
    <row r="479" ht="12.75">
      <c r="A479" s="71"/>
    </row>
    <row r="480" ht="12.75">
      <c r="A480" s="71"/>
    </row>
    <row r="481" ht="12.75">
      <c r="A481" s="76"/>
    </row>
    <row r="482" ht="12.75">
      <c r="A482" s="76"/>
    </row>
    <row r="483" ht="12.75">
      <c r="A483" s="76"/>
    </row>
    <row r="484" ht="12.75">
      <c r="A484" s="76"/>
    </row>
    <row r="485" ht="12.75">
      <c r="A485" s="76"/>
    </row>
    <row r="486" ht="12.75">
      <c r="A486" s="75"/>
    </row>
    <row r="487" ht="12.75">
      <c r="A487" s="74"/>
    </row>
    <row r="488" ht="12.75">
      <c r="A488" s="74"/>
    </row>
    <row r="489" ht="12.75">
      <c r="A489" s="71"/>
    </row>
    <row r="490" ht="12.75">
      <c r="A490" s="71"/>
    </row>
    <row r="491" ht="12.75">
      <c r="A491" s="71"/>
    </row>
    <row r="492" ht="12.75">
      <c r="A492" s="71"/>
    </row>
    <row r="493" ht="12.75">
      <c r="A493" s="71"/>
    </row>
    <row r="494" ht="12.75">
      <c r="A494" s="71"/>
    </row>
    <row r="495" ht="12.75">
      <c r="A495" s="71"/>
    </row>
    <row r="496" ht="12.75">
      <c r="A496" s="71"/>
    </row>
    <row r="497" ht="12.75">
      <c r="A497" s="76"/>
    </row>
    <row r="498" ht="12.75">
      <c r="A498" s="76"/>
    </row>
    <row r="499" ht="12.75">
      <c r="A499" s="76"/>
    </row>
    <row r="500" ht="12.75">
      <c r="A500" s="76"/>
    </row>
  </sheetData>
  <sheetProtection/>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53"/>
  <dimension ref="A1:I282"/>
  <sheetViews>
    <sheetView showGridLines="0" zoomScalePageLayoutView="0" workbookViewId="0" topLeftCell="A1">
      <selection activeCell="H60" sqref="H60:H66"/>
    </sheetView>
  </sheetViews>
  <sheetFormatPr defaultColWidth="9.140625" defaultRowHeight="12.75"/>
  <cols>
    <col min="2" max="2" width="17.57421875" style="0" bestFit="1" customWidth="1"/>
    <col min="6" max="6" width="16.8515625" style="0" bestFit="1" customWidth="1"/>
    <col min="8" max="8" width="12.421875" style="0" bestFit="1" customWidth="1"/>
    <col min="10" max="10" width="16.00390625" style="0" bestFit="1" customWidth="1"/>
    <col min="12" max="12" width="12.421875" style="0" bestFit="1" customWidth="1"/>
  </cols>
  <sheetData>
    <row r="1" spans="1:5" ht="18">
      <c r="A1" s="3" t="s">
        <v>296</v>
      </c>
      <c r="B1" s="4"/>
      <c r="C1" s="4"/>
      <c r="D1" s="5"/>
      <c r="E1" s="4"/>
    </row>
    <row r="2" spans="1:9" ht="18">
      <c r="A2" s="134"/>
      <c r="B2" s="18" t="s">
        <v>68</v>
      </c>
      <c r="C2" s="4"/>
      <c r="D2" s="5"/>
      <c r="E2" s="4"/>
      <c r="F2" s="18" t="s">
        <v>69</v>
      </c>
      <c r="G2" s="4"/>
      <c r="H2" s="5"/>
      <c r="I2" s="4"/>
    </row>
    <row r="3" spans="1:8" ht="15.75">
      <c r="A3" s="13">
        <v>1</v>
      </c>
      <c r="B3" s="15" t="s">
        <v>16</v>
      </c>
      <c r="C3" s="15" t="s">
        <v>75</v>
      </c>
      <c r="D3" s="16" t="s">
        <v>95</v>
      </c>
      <c r="F3" s="15" t="s">
        <v>30</v>
      </c>
      <c r="G3" s="15" t="s">
        <v>75</v>
      </c>
      <c r="H3" s="16" t="s">
        <v>95</v>
      </c>
    </row>
    <row r="4" spans="1:8" ht="15.75">
      <c r="A4" s="13"/>
      <c r="B4" s="55" t="s">
        <v>297</v>
      </c>
      <c r="C4" s="19">
        <v>0</v>
      </c>
      <c r="D4" s="25">
        <v>-5.8</v>
      </c>
      <c r="F4" s="55" t="s">
        <v>298</v>
      </c>
      <c r="G4" s="19">
        <v>0</v>
      </c>
      <c r="H4" s="25">
        <v>-24.1</v>
      </c>
    </row>
    <row r="5" spans="1:8" ht="12.75">
      <c r="A5" s="13"/>
      <c r="C5" s="19">
        <v>236.84424379232505</v>
      </c>
      <c r="D5" s="25">
        <v>-0.0001</v>
      </c>
      <c r="G5" s="19">
        <v>440.98810612991764</v>
      </c>
      <c r="H5" s="25">
        <v>-0.0001</v>
      </c>
    </row>
    <row r="6" spans="1:8" ht="12.75">
      <c r="A6" s="13"/>
      <c r="C6" s="19"/>
      <c r="D6" s="25"/>
      <c r="G6" s="19"/>
      <c r="H6" s="25"/>
    </row>
    <row r="7" spans="1:8" ht="12.75">
      <c r="A7" s="13"/>
      <c r="C7" s="19"/>
      <c r="D7" s="25"/>
      <c r="G7" s="19"/>
      <c r="H7" s="25"/>
    </row>
    <row r="8" spans="1:8" ht="12.75">
      <c r="A8" s="13"/>
      <c r="C8" s="19"/>
      <c r="D8" s="25"/>
      <c r="G8" s="19"/>
      <c r="H8" s="25"/>
    </row>
    <row r="9" spans="1:8" ht="12.75">
      <c r="A9" s="13"/>
      <c r="C9" s="19"/>
      <c r="D9" s="25"/>
      <c r="G9" s="19"/>
      <c r="H9" s="25"/>
    </row>
    <row r="10" spans="1:8" ht="12.75">
      <c r="A10" s="13"/>
      <c r="C10" s="19"/>
      <c r="D10" s="25"/>
      <c r="G10" s="19"/>
      <c r="H10" s="25"/>
    </row>
    <row r="11" spans="1:8" ht="15.75">
      <c r="A11" s="26">
        <f>A3+1</f>
        <v>2</v>
      </c>
      <c r="B11" s="15" t="s">
        <v>29</v>
      </c>
      <c r="C11" s="15" t="s">
        <v>75</v>
      </c>
      <c r="D11" s="16" t="s">
        <v>95</v>
      </c>
      <c r="F11" s="15" t="s">
        <v>14</v>
      </c>
      <c r="G11" s="15" t="s">
        <v>75</v>
      </c>
      <c r="H11" s="16" t="s">
        <v>95</v>
      </c>
    </row>
    <row r="12" spans="1:8" ht="15.75">
      <c r="A12" s="26"/>
      <c r="B12" s="55" t="s">
        <v>299</v>
      </c>
      <c r="C12" s="19">
        <v>0</v>
      </c>
      <c r="D12" s="25">
        <v>-31.9</v>
      </c>
      <c r="F12" s="55" t="s">
        <v>300</v>
      </c>
      <c r="G12" s="19">
        <v>0</v>
      </c>
      <c r="H12" s="25">
        <v>-44</v>
      </c>
    </row>
    <row r="13" spans="1:8" ht="12.75">
      <c r="A13" s="26"/>
      <c r="C13" s="19">
        <v>1150</v>
      </c>
      <c r="D13" s="25">
        <v>-0.0001</v>
      </c>
      <c r="G13" s="19">
        <v>1834.1762452107278</v>
      </c>
      <c r="H13" s="25">
        <v>-0.001</v>
      </c>
    </row>
    <row r="14" spans="1:8" ht="12.75">
      <c r="A14" s="26"/>
      <c r="C14" s="19"/>
      <c r="D14" s="25"/>
      <c r="G14" s="19"/>
      <c r="H14" s="25"/>
    </row>
    <row r="15" spans="1:8" ht="12.75">
      <c r="A15" s="26"/>
      <c r="C15" s="19"/>
      <c r="D15" s="25"/>
      <c r="G15" s="19"/>
      <c r="H15" s="25"/>
    </row>
    <row r="16" spans="1:8" ht="12.75">
      <c r="A16" s="26"/>
      <c r="C16" s="19"/>
      <c r="D16" s="25"/>
      <c r="G16" s="19"/>
      <c r="H16" s="25"/>
    </row>
    <row r="17" spans="1:8" ht="12.75">
      <c r="A17" s="26"/>
      <c r="C17" s="19"/>
      <c r="D17" s="25"/>
      <c r="G17" s="19"/>
      <c r="H17" s="25"/>
    </row>
    <row r="18" spans="1:8" ht="12.75">
      <c r="A18" s="26"/>
      <c r="C18" s="19"/>
      <c r="D18" s="25"/>
      <c r="G18" s="19"/>
      <c r="H18" s="25"/>
    </row>
    <row r="19" spans="1:8" ht="15.75">
      <c r="A19" s="13">
        <f>A11+1</f>
        <v>3</v>
      </c>
      <c r="B19" s="15" t="s">
        <v>14</v>
      </c>
      <c r="C19" s="15" t="s">
        <v>75</v>
      </c>
      <c r="D19" s="16" t="s">
        <v>95</v>
      </c>
      <c r="F19" s="15" t="s">
        <v>58</v>
      </c>
      <c r="G19" s="15" t="s">
        <v>75</v>
      </c>
      <c r="H19" s="16" t="s">
        <v>95</v>
      </c>
    </row>
    <row r="20" spans="1:8" ht="15.75">
      <c r="A20" s="13"/>
      <c r="B20" s="55" t="s">
        <v>301</v>
      </c>
      <c r="C20" s="19">
        <v>0</v>
      </c>
      <c r="D20" s="25">
        <v>-51</v>
      </c>
      <c r="F20" s="55" t="s">
        <v>302</v>
      </c>
      <c r="G20" s="19">
        <v>0</v>
      </c>
      <c r="H20" s="25">
        <v>-83.3</v>
      </c>
    </row>
    <row r="21" spans="1:8" ht="12.75">
      <c r="A21" s="13"/>
      <c r="B21" t="s">
        <v>77</v>
      </c>
      <c r="C21" s="19">
        <v>1526.4924346629987</v>
      </c>
      <c r="D21" s="25">
        <v>0</v>
      </c>
      <c r="G21" s="19">
        <v>2099.2750287686995</v>
      </c>
      <c r="H21" s="25">
        <v>-0.0001</v>
      </c>
    </row>
    <row r="22" spans="1:8" ht="12.75">
      <c r="A22" s="13"/>
      <c r="C22" s="19"/>
      <c r="D22" s="25"/>
      <c r="G22" s="19"/>
      <c r="H22" s="25"/>
    </row>
    <row r="23" spans="1:8" ht="12.75">
      <c r="A23" s="13"/>
      <c r="C23" s="19"/>
      <c r="D23" s="25"/>
      <c r="G23" s="19"/>
      <c r="H23" s="25"/>
    </row>
    <row r="24" spans="1:8" ht="12.75">
      <c r="A24" s="13"/>
      <c r="C24" s="19"/>
      <c r="D24" s="25"/>
      <c r="G24" s="19"/>
      <c r="H24" s="25"/>
    </row>
    <row r="25" spans="1:8" ht="12.75">
      <c r="A25" s="13"/>
      <c r="C25" s="19"/>
      <c r="D25" s="25"/>
      <c r="G25" s="19"/>
      <c r="H25" s="25"/>
    </row>
    <row r="26" spans="1:8" ht="12.75">
      <c r="A26" s="13"/>
      <c r="C26" s="19"/>
      <c r="D26" s="25"/>
      <c r="G26" s="19"/>
      <c r="H26" s="25"/>
    </row>
    <row r="27" spans="1:8" ht="15.75">
      <c r="A27" s="26">
        <f>A19+1</f>
        <v>4</v>
      </c>
      <c r="B27" s="15" t="s">
        <v>49</v>
      </c>
      <c r="C27" s="15" t="s">
        <v>75</v>
      </c>
      <c r="D27" s="16" t="s">
        <v>95</v>
      </c>
      <c r="F27" s="15" t="s">
        <v>27</v>
      </c>
      <c r="G27" s="15" t="s">
        <v>75</v>
      </c>
      <c r="H27" s="16" t="s">
        <v>95</v>
      </c>
    </row>
    <row r="28" spans="1:8" ht="15.75">
      <c r="A28" s="26"/>
      <c r="B28" s="55" t="s">
        <v>303</v>
      </c>
      <c r="C28" s="19">
        <v>0</v>
      </c>
      <c r="D28" s="25">
        <v>-90</v>
      </c>
      <c r="F28" s="55" t="s">
        <v>304</v>
      </c>
      <c r="G28" s="19">
        <v>0</v>
      </c>
      <c r="H28" s="25">
        <v>-109.6</v>
      </c>
    </row>
    <row r="29" spans="1:8" ht="12.75">
      <c r="A29" s="26"/>
      <c r="B29" t="s">
        <v>77</v>
      </c>
      <c r="C29" s="19">
        <v>1680</v>
      </c>
      <c r="D29" s="25">
        <v>-22.5</v>
      </c>
      <c r="F29" t="s">
        <v>77</v>
      </c>
      <c r="G29" s="19">
        <v>923</v>
      </c>
      <c r="H29" s="25">
        <v>-65.8</v>
      </c>
    </row>
    <row r="30" spans="1:8" ht="12.75">
      <c r="A30" s="26"/>
      <c r="C30" s="19">
        <v>2130</v>
      </c>
      <c r="D30" s="25">
        <v>-0.0001</v>
      </c>
      <c r="F30" t="s">
        <v>78</v>
      </c>
      <c r="G30" s="19">
        <v>1376</v>
      </c>
      <c r="H30" s="25">
        <v>-41.3</v>
      </c>
    </row>
    <row r="31" spans="1:8" ht="12.75">
      <c r="A31" s="26"/>
      <c r="C31" s="19"/>
      <c r="D31" s="25"/>
      <c r="G31" s="19"/>
      <c r="H31" s="25"/>
    </row>
    <row r="32" spans="1:8" ht="12.75">
      <c r="A32" s="26"/>
      <c r="C32" s="19"/>
      <c r="D32" s="25"/>
      <c r="G32" s="19"/>
      <c r="H32" s="25"/>
    </row>
    <row r="33" spans="1:8" ht="12.75">
      <c r="A33" s="26"/>
      <c r="C33" s="19"/>
      <c r="D33" s="25"/>
      <c r="G33" s="19"/>
      <c r="H33" s="25"/>
    </row>
    <row r="34" spans="1:8" ht="12.75">
      <c r="A34" s="26"/>
      <c r="C34" s="19"/>
      <c r="D34" s="25"/>
      <c r="G34" s="19"/>
      <c r="H34" s="25"/>
    </row>
    <row r="35" spans="1:8" ht="15.75">
      <c r="A35" s="13">
        <f>A27+1</f>
        <v>5</v>
      </c>
      <c r="B35" s="15" t="s">
        <v>32</v>
      </c>
      <c r="C35" s="15" t="s">
        <v>75</v>
      </c>
      <c r="D35" s="16" t="s">
        <v>95</v>
      </c>
      <c r="F35" s="15" t="s">
        <v>52</v>
      </c>
      <c r="G35" s="15" t="s">
        <v>75</v>
      </c>
      <c r="H35" s="16" t="s">
        <v>95</v>
      </c>
    </row>
    <row r="36" spans="1:8" ht="15.75">
      <c r="A36" s="13"/>
      <c r="B36" s="55" t="s">
        <v>305</v>
      </c>
      <c r="C36" s="19">
        <v>0</v>
      </c>
      <c r="D36" s="25">
        <v>-113.4</v>
      </c>
      <c r="F36" s="55" t="s">
        <v>306</v>
      </c>
      <c r="G36" s="19">
        <v>0</v>
      </c>
      <c r="H36" s="25">
        <v>-115.2</v>
      </c>
    </row>
    <row r="37" spans="1:8" ht="12.75">
      <c r="A37" s="13"/>
      <c r="C37" s="19">
        <v>600</v>
      </c>
      <c r="D37" s="25">
        <v>-86.4</v>
      </c>
      <c r="G37" s="19">
        <v>2500</v>
      </c>
      <c r="H37" s="25">
        <v>-18.5</v>
      </c>
    </row>
    <row r="38" spans="1:8" ht="12.75">
      <c r="A38" s="13"/>
      <c r="C38" s="19"/>
      <c r="D38" s="25"/>
      <c r="G38" s="19"/>
      <c r="H38" s="25"/>
    </row>
    <row r="39" spans="1:8" ht="12.75">
      <c r="A39" s="13"/>
      <c r="C39" s="19"/>
      <c r="D39" s="25"/>
      <c r="G39" s="19"/>
      <c r="H39" s="25"/>
    </row>
    <row r="40" spans="1:8" ht="12.75">
      <c r="A40" s="13"/>
      <c r="C40" s="19"/>
      <c r="D40" s="25"/>
      <c r="G40" s="19"/>
      <c r="H40" s="25"/>
    </row>
    <row r="41" spans="1:8" ht="12.75">
      <c r="A41" s="13"/>
      <c r="C41" s="19"/>
      <c r="D41" s="25"/>
      <c r="G41" s="19"/>
      <c r="H41" s="25"/>
    </row>
    <row r="42" spans="1:8" ht="12.75">
      <c r="A42" s="13"/>
      <c r="C42" s="19"/>
      <c r="D42" s="25"/>
      <c r="G42" s="19"/>
      <c r="H42" s="25"/>
    </row>
    <row r="43" spans="1:8" ht="15.75">
      <c r="A43" s="26">
        <f>A35+1</f>
        <v>6</v>
      </c>
      <c r="B43" s="15" t="s">
        <v>5</v>
      </c>
      <c r="C43" s="15" t="s">
        <v>75</v>
      </c>
      <c r="D43" s="16" t="s">
        <v>95</v>
      </c>
      <c r="F43" s="15" t="s">
        <v>10</v>
      </c>
      <c r="G43" s="15" t="s">
        <v>75</v>
      </c>
      <c r="H43" s="16" t="s">
        <v>95</v>
      </c>
    </row>
    <row r="44" spans="1:8" ht="15.75">
      <c r="A44" s="26"/>
      <c r="B44" s="55" t="s">
        <v>307</v>
      </c>
      <c r="C44" s="19">
        <v>0</v>
      </c>
      <c r="D44" s="25">
        <v>-121.4</v>
      </c>
      <c r="F44" s="55" t="s">
        <v>308</v>
      </c>
      <c r="G44" s="19">
        <v>0</v>
      </c>
      <c r="H44" s="25">
        <v>-121.4</v>
      </c>
    </row>
    <row r="45" spans="1:8" ht="12.75">
      <c r="A45" s="26"/>
      <c r="B45" t="s">
        <v>77</v>
      </c>
      <c r="C45" s="19">
        <v>2300</v>
      </c>
      <c r="D45" s="25">
        <v>-20.8</v>
      </c>
      <c r="F45" t="s">
        <v>77</v>
      </c>
      <c r="G45" s="19">
        <v>1123</v>
      </c>
      <c r="H45" s="25">
        <v>-48.4</v>
      </c>
    </row>
    <row r="46" spans="1:8" ht="12.75">
      <c r="A46" s="26"/>
      <c r="C46" s="19">
        <v>2720</v>
      </c>
      <c r="D46" s="25">
        <v>0</v>
      </c>
      <c r="F46" t="s">
        <v>76</v>
      </c>
      <c r="G46" s="19">
        <v>1468</v>
      </c>
      <c r="H46" s="25">
        <v>-29.7</v>
      </c>
    </row>
    <row r="47" spans="1:8" ht="12.75">
      <c r="A47" s="26"/>
      <c r="C47" s="19"/>
      <c r="D47" s="25"/>
      <c r="F47" t="s">
        <v>78</v>
      </c>
      <c r="G47" s="19">
        <v>1765</v>
      </c>
      <c r="H47" s="25">
        <v>-12.1</v>
      </c>
    </row>
    <row r="48" spans="1:8" ht="12.75">
      <c r="A48" s="26"/>
      <c r="C48" s="19"/>
      <c r="D48" s="25"/>
      <c r="G48" s="19">
        <v>1860</v>
      </c>
      <c r="H48" s="25">
        <v>-0.0001</v>
      </c>
    </row>
    <row r="49" spans="1:8" ht="12.75">
      <c r="A49" s="26"/>
      <c r="C49" s="19"/>
      <c r="D49" s="25"/>
      <c r="G49" s="19"/>
      <c r="H49" s="25"/>
    </row>
    <row r="50" spans="1:8" ht="12.75">
      <c r="A50" s="26"/>
      <c r="C50" s="19"/>
      <c r="D50" s="25"/>
      <c r="G50" s="19"/>
      <c r="H50" s="25"/>
    </row>
    <row r="51" spans="1:8" ht="12.75" customHeight="1">
      <c r="A51" s="13">
        <f>A43+1</f>
        <v>7</v>
      </c>
      <c r="B51" s="15" t="s">
        <v>2</v>
      </c>
      <c r="C51" s="15" t="s">
        <v>75</v>
      </c>
      <c r="D51" s="16" t="s">
        <v>95</v>
      </c>
      <c r="F51" s="15" t="s">
        <v>12</v>
      </c>
      <c r="G51" s="15" t="s">
        <v>75</v>
      </c>
      <c r="H51" s="16" t="s">
        <v>95</v>
      </c>
    </row>
    <row r="52" spans="1:8" ht="15.75">
      <c r="A52" s="13"/>
      <c r="B52" s="55" t="s">
        <v>309</v>
      </c>
      <c r="C52" s="19">
        <v>0</v>
      </c>
      <c r="D52" s="25">
        <v>-144.3</v>
      </c>
      <c r="F52" s="55" t="s">
        <v>310</v>
      </c>
      <c r="G52" s="19">
        <v>0</v>
      </c>
      <c r="H52" s="25">
        <v>-155.8</v>
      </c>
    </row>
    <row r="53" spans="1:8" ht="12.75">
      <c r="A53" s="13"/>
      <c r="B53" t="s">
        <v>77</v>
      </c>
      <c r="C53" s="19">
        <v>932</v>
      </c>
      <c r="D53" s="25">
        <v>-101</v>
      </c>
      <c r="F53" t="s">
        <v>77</v>
      </c>
      <c r="G53" s="19">
        <v>1077</v>
      </c>
      <c r="H53" s="25">
        <v>-102.2</v>
      </c>
    </row>
    <row r="54" spans="1:8" ht="12.75">
      <c r="A54" s="13"/>
      <c r="B54" t="s">
        <v>78</v>
      </c>
      <c r="C54" s="19">
        <v>2736</v>
      </c>
      <c r="D54" s="25">
        <v>-10.8</v>
      </c>
      <c r="G54" s="19">
        <v>2500</v>
      </c>
      <c r="H54" s="25">
        <v>-24.4</v>
      </c>
    </row>
    <row r="55" spans="1:8" ht="12.75">
      <c r="A55" s="13"/>
      <c r="C55" s="19"/>
      <c r="D55" s="25"/>
      <c r="G55" s="19"/>
      <c r="H55" s="25"/>
    </row>
    <row r="56" spans="1:8" ht="12.75">
      <c r="A56" s="13"/>
      <c r="C56" s="19"/>
      <c r="D56" s="25"/>
      <c r="G56" s="19"/>
      <c r="H56" s="25"/>
    </row>
    <row r="57" spans="1:8" ht="12.75">
      <c r="A57" s="13"/>
      <c r="C57" s="19"/>
      <c r="D57" s="25"/>
      <c r="G57" s="19"/>
      <c r="H57" s="25"/>
    </row>
    <row r="58" spans="1:8" ht="12.75">
      <c r="A58" s="13"/>
      <c r="C58" s="19"/>
      <c r="D58" s="25"/>
      <c r="G58" s="19"/>
      <c r="H58" s="25"/>
    </row>
    <row r="59" spans="1:8" ht="15.75">
      <c r="A59" s="26">
        <f>A51+1</f>
        <v>8</v>
      </c>
      <c r="B59" s="15" t="s">
        <v>55</v>
      </c>
      <c r="C59" s="15" t="s">
        <v>75</v>
      </c>
      <c r="D59" s="16" t="s">
        <v>95</v>
      </c>
      <c r="F59" s="15" t="s">
        <v>61</v>
      </c>
      <c r="G59" s="15" t="s">
        <v>75</v>
      </c>
      <c r="H59" s="16" t="s">
        <v>95</v>
      </c>
    </row>
    <row r="60" spans="1:8" ht="15.75">
      <c r="A60" s="26"/>
      <c r="B60" s="55" t="s">
        <v>311</v>
      </c>
      <c r="C60" s="19">
        <v>0</v>
      </c>
      <c r="D60" s="25">
        <v>-160.5</v>
      </c>
      <c r="F60" s="55" t="s">
        <v>312</v>
      </c>
      <c r="G60" s="19">
        <v>0</v>
      </c>
      <c r="H60" s="25">
        <v>-163.8</v>
      </c>
    </row>
    <row r="61" spans="1:8" ht="12.75">
      <c r="A61" s="26"/>
      <c r="B61" t="s">
        <v>77</v>
      </c>
      <c r="C61" s="19">
        <v>1940</v>
      </c>
      <c r="D61" s="25">
        <v>-73.4</v>
      </c>
      <c r="G61" s="19">
        <v>2128</v>
      </c>
      <c r="H61" s="25">
        <v>-67.2</v>
      </c>
    </row>
    <row r="62" spans="1:8" ht="12.75">
      <c r="A62" s="26"/>
      <c r="B62" s="4"/>
      <c r="C62" s="40"/>
      <c r="D62" s="21"/>
      <c r="E62" s="4"/>
      <c r="F62" s="4"/>
      <c r="G62" s="40"/>
      <c r="H62" s="21"/>
    </row>
    <row r="63" spans="1:8" ht="12.75">
      <c r="A63" s="26"/>
      <c r="B63" s="4"/>
      <c r="C63" s="40"/>
      <c r="D63" s="21"/>
      <c r="E63" s="4"/>
      <c r="F63" s="4"/>
      <c r="G63" s="40"/>
      <c r="H63" s="21"/>
    </row>
    <row r="64" spans="1:8" ht="12.75">
      <c r="A64" s="26"/>
      <c r="B64" s="4"/>
      <c r="C64" s="40"/>
      <c r="D64" s="21"/>
      <c r="E64" s="4"/>
      <c r="F64" s="4"/>
      <c r="G64" s="40"/>
      <c r="H64" s="21"/>
    </row>
    <row r="65" spans="1:8" ht="12.75">
      <c r="A65" s="26"/>
      <c r="B65" s="4"/>
      <c r="C65" s="40"/>
      <c r="D65" s="21"/>
      <c r="E65" s="4"/>
      <c r="F65" s="4"/>
      <c r="G65" s="40"/>
      <c r="H65" s="21"/>
    </row>
    <row r="66" spans="1:8" ht="12.75">
      <c r="A66" s="26"/>
      <c r="B66" s="4"/>
      <c r="C66" s="40"/>
      <c r="D66" s="21"/>
      <c r="E66" s="4"/>
      <c r="F66" s="4"/>
      <c r="G66" s="40"/>
      <c r="H66" s="21"/>
    </row>
    <row r="67" spans="1:8" ht="12.75">
      <c r="A67" s="13">
        <f>A59+1</f>
        <v>9</v>
      </c>
      <c r="B67" s="14"/>
      <c r="C67" s="14"/>
      <c r="D67" s="16"/>
      <c r="E67" s="4"/>
      <c r="F67" s="4"/>
      <c r="G67" s="4"/>
      <c r="H67" s="4"/>
    </row>
    <row r="68" spans="1:8" ht="12.75">
      <c r="A68" s="13"/>
      <c r="B68" s="30"/>
      <c r="C68" s="40"/>
      <c r="D68" s="21"/>
      <c r="E68" s="14"/>
      <c r="F68" s="18"/>
      <c r="G68" s="4"/>
      <c r="H68" s="21"/>
    </row>
    <row r="69" spans="1:8" ht="12.75">
      <c r="A69" s="13"/>
      <c r="B69" s="4"/>
      <c r="C69" s="40"/>
      <c r="D69" s="21"/>
      <c r="E69" s="4"/>
      <c r="F69" s="4"/>
      <c r="G69" s="4"/>
      <c r="H69" s="21"/>
    </row>
    <row r="70" spans="1:8" ht="12.75">
      <c r="A70" s="13"/>
      <c r="B70" s="4"/>
      <c r="C70" s="40"/>
      <c r="D70" s="21"/>
      <c r="E70" s="4"/>
      <c r="F70" s="4"/>
      <c r="G70" s="4"/>
      <c r="H70" s="21"/>
    </row>
    <row r="71" spans="1:8" ht="12.75">
      <c r="A71" s="13"/>
      <c r="B71" s="4"/>
      <c r="C71" s="40"/>
      <c r="D71" s="21"/>
      <c r="E71" s="4"/>
      <c r="F71" s="4"/>
      <c r="G71" s="4"/>
      <c r="H71" s="21"/>
    </row>
    <row r="72" spans="1:8" ht="12.75">
      <c r="A72" s="13"/>
      <c r="B72" s="4"/>
      <c r="C72" s="40"/>
      <c r="D72" s="21"/>
      <c r="E72" s="4"/>
      <c r="F72" s="4"/>
      <c r="G72" s="4"/>
      <c r="H72" s="21"/>
    </row>
    <row r="73" spans="1:8" ht="12.75">
      <c r="A73" s="13"/>
      <c r="B73" s="4"/>
      <c r="C73" s="40"/>
      <c r="D73" s="21"/>
      <c r="E73" s="4"/>
      <c r="F73" s="4"/>
      <c r="G73" s="4"/>
      <c r="H73" s="21"/>
    </row>
    <row r="74" spans="1:8" ht="12.75">
      <c r="A74" s="13"/>
      <c r="B74" s="4"/>
      <c r="C74" s="40"/>
      <c r="D74" s="21"/>
      <c r="E74" s="4"/>
      <c r="F74" s="4"/>
      <c r="G74" s="4"/>
      <c r="H74" s="21"/>
    </row>
    <row r="75" spans="1:8" ht="12.75">
      <c r="A75" s="26">
        <f>A67+1</f>
        <v>10</v>
      </c>
      <c r="B75" s="14"/>
      <c r="C75" s="14"/>
      <c r="D75" s="16"/>
      <c r="E75" s="4"/>
      <c r="F75" s="14"/>
      <c r="G75" s="14"/>
      <c r="H75" s="16"/>
    </row>
    <row r="76" spans="1:8" ht="12.75">
      <c r="A76" s="26"/>
      <c r="B76" s="30"/>
      <c r="C76" s="40"/>
      <c r="D76" s="21"/>
      <c r="E76" s="14"/>
      <c r="F76" s="18"/>
      <c r="G76" s="4"/>
      <c r="H76" s="21"/>
    </row>
    <row r="77" spans="1:8" ht="12.75">
      <c r="A77" s="26"/>
      <c r="B77" s="4"/>
      <c r="C77" s="40"/>
      <c r="D77" s="21"/>
      <c r="E77" s="4"/>
      <c r="F77" s="4"/>
      <c r="G77" s="4"/>
      <c r="H77" s="21"/>
    </row>
    <row r="78" spans="1:8" ht="12.75">
      <c r="A78" s="26"/>
      <c r="B78" s="4"/>
      <c r="C78" s="40"/>
      <c r="D78" s="21"/>
      <c r="E78" s="4"/>
      <c r="F78" s="4"/>
      <c r="G78" s="4"/>
      <c r="H78" s="21"/>
    </row>
    <row r="79" spans="1:8" ht="12.75">
      <c r="A79" s="26"/>
      <c r="B79" s="24"/>
      <c r="C79" s="40"/>
      <c r="D79" s="21"/>
      <c r="E79" s="4"/>
      <c r="F79" s="4"/>
      <c r="G79" s="4"/>
      <c r="H79" s="21"/>
    </row>
    <row r="80" spans="1:8" ht="12.75">
      <c r="A80" s="26"/>
      <c r="B80" s="24"/>
      <c r="C80" s="40"/>
      <c r="D80" s="21"/>
      <c r="E80" s="4"/>
      <c r="F80" s="4"/>
      <c r="G80" s="4"/>
      <c r="H80" s="21"/>
    </row>
    <row r="81" spans="1:8" ht="12.75">
      <c r="A81" s="26"/>
      <c r="B81" s="4"/>
      <c r="C81" s="40"/>
      <c r="D81" s="21"/>
      <c r="E81" s="4"/>
      <c r="F81" s="4"/>
      <c r="G81" s="4"/>
      <c r="H81" s="21"/>
    </row>
    <row r="82" spans="1:8" ht="12.75">
      <c r="A82" s="26"/>
      <c r="B82" s="4"/>
      <c r="C82" s="40"/>
      <c r="D82" s="21"/>
      <c r="E82" s="4"/>
      <c r="F82" s="4"/>
      <c r="G82" s="4"/>
      <c r="H82" s="21"/>
    </row>
    <row r="83" spans="1:8" ht="12.75">
      <c r="A83" s="13">
        <f>A75+1</f>
        <v>11</v>
      </c>
      <c r="B83" s="14"/>
      <c r="C83" s="14"/>
      <c r="D83" s="16"/>
      <c r="E83" s="4"/>
      <c r="F83" s="14"/>
      <c r="G83" s="14"/>
      <c r="H83" s="16"/>
    </row>
    <row r="84" spans="1:8" ht="12.75">
      <c r="A84" s="13"/>
      <c r="B84" s="30"/>
      <c r="C84" s="40"/>
      <c r="D84" s="21"/>
      <c r="E84" s="14"/>
      <c r="F84" s="18"/>
      <c r="G84" s="4"/>
      <c r="H84" s="21"/>
    </row>
    <row r="85" spans="1:8" ht="12.75">
      <c r="A85" s="13"/>
      <c r="B85" s="4"/>
      <c r="C85" s="40"/>
      <c r="D85" s="21"/>
      <c r="E85" s="4"/>
      <c r="F85" s="4"/>
      <c r="G85" s="4"/>
      <c r="H85" s="21"/>
    </row>
    <row r="86" spans="1:8" ht="12.75">
      <c r="A86" s="13"/>
      <c r="B86" s="4"/>
      <c r="C86" s="40"/>
      <c r="D86" s="21"/>
      <c r="E86" s="4"/>
      <c r="F86" s="4"/>
      <c r="G86" s="4"/>
      <c r="H86" s="21"/>
    </row>
    <row r="87" spans="1:8" ht="12.75">
      <c r="A87" s="13"/>
      <c r="B87" s="4"/>
      <c r="C87" s="40"/>
      <c r="D87" s="21"/>
      <c r="E87" s="4"/>
      <c r="F87" s="4"/>
      <c r="G87" s="4"/>
      <c r="H87" s="21"/>
    </row>
    <row r="88" spans="1:8" ht="12.75">
      <c r="A88" s="13"/>
      <c r="B88" s="4"/>
      <c r="C88" s="40"/>
      <c r="D88" s="21"/>
      <c r="E88" s="4"/>
      <c r="F88" s="4"/>
      <c r="G88" s="4"/>
      <c r="H88" s="21"/>
    </row>
    <row r="89" spans="1:8" ht="12.75">
      <c r="A89" s="13"/>
      <c r="B89" s="4"/>
      <c r="C89" s="40"/>
      <c r="D89" s="21"/>
      <c r="E89" s="4"/>
      <c r="F89" s="4"/>
      <c r="G89" s="4"/>
      <c r="H89" s="21"/>
    </row>
    <row r="90" spans="1:8" ht="12.75">
      <c r="A90" s="13"/>
      <c r="B90" s="4"/>
      <c r="C90" s="40"/>
      <c r="D90" s="21"/>
      <c r="E90" s="4"/>
      <c r="F90" s="4"/>
      <c r="G90" s="4"/>
      <c r="H90" s="4"/>
    </row>
    <row r="91" spans="1:8" ht="12.75">
      <c r="A91" s="26">
        <f>A83+1</f>
        <v>12</v>
      </c>
      <c r="B91" s="14"/>
      <c r="C91" s="14"/>
      <c r="D91" s="16"/>
      <c r="E91" s="4"/>
      <c r="F91" s="4"/>
      <c r="G91" s="4"/>
      <c r="H91" s="4"/>
    </row>
    <row r="92" spans="1:8" ht="12.75">
      <c r="A92" s="26"/>
      <c r="B92" s="30"/>
      <c r="C92" s="40"/>
      <c r="D92" s="21"/>
      <c r="E92" s="4"/>
      <c r="F92" s="4"/>
      <c r="G92" s="4"/>
      <c r="H92" s="4"/>
    </row>
    <row r="93" spans="1:8" ht="12.75">
      <c r="A93" s="26"/>
      <c r="B93" s="4"/>
      <c r="C93" s="40"/>
      <c r="D93" s="21"/>
      <c r="E93" s="4"/>
      <c r="F93" s="4"/>
      <c r="G93" s="4"/>
      <c r="H93" s="4"/>
    </row>
    <row r="94" spans="1:8" ht="12.75">
      <c r="A94" s="26"/>
      <c r="B94" s="4"/>
      <c r="C94" s="40"/>
      <c r="D94" s="21"/>
      <c r="E94" s="4"/>
      <c r="F94" s="4"/>
      <c r="G94" s="4"/>
      <c r="H94" s="4"/>
    </row>
    <row r="95" spans="1:8" ht="12.75">
      <c r="A95" s="26"/>
      <c r="B95" s="24"/>
      <c r="C95" s="40"/>
      <c r="D95" s="21"/>
      <c r="E95" s="4"/>
      <c r="F95" s="4"/>
      <c r="G95" s="4"/>
      <c r="H95" s="4"/>
    </row>
    <row r="96" spans="1:4" ht="12.75">
      <c r="A96" s="26"/>
      <c r="B96" s="24"/>
      <c r="C96" s="40"/>
      <c r="D96" s="21"/>
    </row>
    <row r="97" spans="1:4" ht="12.75">
      <c r="A97" s="26"/>
      <c r="B97" s="4"/>
      <c r="C97" s="40"/>
      <c r="D97" s="21"/>
    </row>
    <row r="98" spans="1:4" ht="12.75">
      <c r="A98" s="26"/>
      <c r="B98" s="4"/>
      <c r="C98" s="40"/>
      <c r="D98" s="21"/>
    </row>
    <row r="99" spans="1:4" ht="12.75">
      <c r="A99" s="13">
        <f>A91+1</f>
        <v>13</v>
      </c>
      <c r="B99" s="14"/>
      <c r="C99" s="14"/>
      <c r="D99" s="16"/>
    </row>
    <row r="100" spans="1:4" ht="12.75">
      <c r="A100" s="13"/>
      <c r="B100" s="30"/>
      <c r="C100" s="40"/>
      <c r="D100" s="21"/>
    </row>
    <row r="101" spans="1:4" ht="12.75">
      <c r="A101" s="13"/>
      <c r="B101" s="4"/>
      <c r="C101" s="40"/>
      <c r="D101" s="21"/>
    </row>
    <row r="102" spans="1:4" ht="12.75">
      <c r="A102" s="13"/>
      <c r="B102" s="4"/>
      <c r="C102" s="40"/>
      <c r="D102" s="21"/>
    </row>
    <row r="103" spans="1:4" ht="12.75">
      <c r="A103" s="13"/>
      <c r="B103" s="4"/>
      <c r="C103" s="40"/>
      <c r="D103" s="21"/>
    </row>
    <row r="104" spans="1:4" ht="12.75">
      <c r="A104" s="13"/>
      <c r="B104" s="4"/>
      <c r="C104" s="40"/>
      <c r="D104" s="21"/>
    </row>
    <row r="105" spans="1:4" ht="12.75">
      <c r="A105" s="13"/>
      <c r="B105" s="4"/>
      <c r="C105" s="40"/>
      <c r="D105" s="21"/>
    </row>
    <row r="106" spans="1:4" ht="12.75">
      <c r="A106" s="13"/>
      <c r="B106" s="4"/>
      <c r="C106" s="40"/>
      <c r="D106" s="21"/>
    </row>
    <row r="107" spans="1:4" ht="12.75">
      <c r="A107" s="26">
        <f>A99+1</f>
        <v>14</v>
      </c>
      <c r="B107" s="14"/>
      <c r="C107" s="14"/>
      <c r="D107" s="16"/>
    </row>
    <row r="108" spans="1:4" ht="12.75">
      <c r="A108" s="26"/>
      <c r="B108" s="30"/>
      <c r="C108" s="40"/>
      <c r="D108" s="21"/>
    </row>
    <row r="109" spans="1:4" ht="12.75">
      <c r="A109" s="26"/>
      <c r="B109" s="4"/>
      <c r="C109" s="40"/>
      <c r="D109" s="21"/>
    </row>
    <row r="110" spans="1:4" ht="12.75">
      <c r="A110" s="26"/>
      <c r="B110" s="4"/>
      <c r="C110" s="40"/>
      <c r="D110" s="21"/>
    </row>
    <row r="111" spans="1:4" ht="12.75">
      <c r="A111" s="26"/>
      <c r="B111" s="24"/>
      <c r="C111" s="40"/>
      <c r="D111" s="21"/>
    </row>
    <row r="112" spans="1:4" ht="12.75">
      <c r="A112" s="26"/>
      <c r="B112" s="24"/>
      <c r="C112" s="40"/>
      <c r="D112" s="21"/>
    </row>
    <row r="113" spans="1:4" ht="12.75">
      <c r="A113" s="26"/>
      <c r="B113" s="4"/>
      <c r="C113" s="40"/>
      <c r="D113" s="21"/>
    </row>
    <row r="114" spans="1:4" ht="12.75">
      <c r="A114" s="26"/>
      <c r="B114" s="4"/>
      <c r="C114" s="40"/>
      <c r="D114" s="21"/>
    </row>
    <row r="115" spans="1:4" ht="12.75">
      <c r="A115" s="13">
        <f>A107+1</f>
        <v>15</v>
      </c>
      <c r="B115" s="14"/>
      <c r="C115" s="14"/>
      <c r="D115" s="16"/>
    </row>
    <row r="116" spans="1:4" ht="12.75">
      <c r="A116" s="13"/>
      <c r="B116" s="30"/>
      <c r="C116" s="40"/>
      <c r="D116" s="21"/>
    </row>
    <row r="117" spans="1:4" ht="12.75">
      <c r="A117" s="13"/>
      <c r="B117" s="4"/>
      <c r="C117" s="40"/>
      <c r="D117" s="21"/>
    </row>
    <row r="118" spans="1:4" ht="12.75">
      <c r="A118" s="13"/>
      <c r="B118" s="4"/>
      <c r="C118" s="40"/>
      <c r="D118" s="21"/>
    </row>
    <row r="119" spans="1:4" ht="12.75">
      <c r="A119" s="13"/>
      <c r="B119" s="4"/>
      <c r="C119" s="40"/>
      <c r="D119" s="21"/>
    </row>
    <row r="120" spans="1:4" ht="12.75">
      <c r="A120" s="13"/>
      <c r="B120" s="4"/>
      <c r="C120" s="40"/>
      <c r="D120" s="21"/>
    </row>
    <row r="121" spans="1:4" ht="12.75">
      <c r="A121" s="13"/>
      <c r="B121" s="4"/>
      <c r="C121" s="40"/>
      <c r="D121" s="21"/>
    </row>
    <row r="122" spans="1:4" ht="12.75">
      <c r="A122" s="13"/>
      <c r="B122" s="4"/>
      <c r="C122" s="40"/>
      <c r="D122" s="21"/>
    </row>
    <row r="123" spans="1:4" ht="12.75">
      <c r="A123" s="26">
        <f>A115+1</f>
        <v>16</v>
      </c>
      <c r="B123" s="14"/>
      <c r="C123" s="14"/>
      <c r="D123" s="16"/>
    </row>
    <row r="124" spans="1:4" ht="12.75">
      <c r="A124" s="26"/>
      <c r="B124" s="30"/>
      <c r="C124" s="40"/>
      <c r="D124" s="21"/>
    </row>
    <row r="125" spans="1:4" ht="12.75">
      <c r="A125" s="26"/>
      <c r="B125" s="4"/>
      <c r="C125" s="40"/>
      <c r="D125" s="21"/>
    </row>
    <row r="126" spans="1:4" ht="12.75">
      <c r="A126" s="26"/>
      <c r="C126" s="19"/>
      <c r="D126" s="25"/>
    </row>
    <row r="127" spans="1:4" ht="12.75">
      <c r="A127" s="26"/>
      <c r="C127" s="19"/>
      <c r="D127" s="25"/>
    </row>
    <row r="128" spans="1:4" ht="12.75">
      <c r="A128" s="26"/>
      <c r="C128" s="19"/>
      <c r="D128" s="25"/>
    </row>
    <row r="129" spans="1:4" ht="12.75">
      <c r="A129" s="26"/>
      <c r="C129" s="19"/>
      <c r="D129" s="25"/>
    </row>
    <row r="130" spans="1:4" ht="12.75">
      <c r="A130" s="26"/>
      <c r="C130" s="19"/>
      <c r="D130" s="25"/>
    </row>
    <row r="131" ht="12.75">
      <c r="A131" s="13">
        <f>A123+1</f>
        <v>17</v>
      </c>
    </row>
    <row r="132" ht="12.75">
      <c r="A132" s="13"/>
    </row>
    <row r="133" ht="12.75">
      <c r="A133" s="13"/>
    </row>
    <row r="134" ht="12.75">
      <c r="A134" s="13"/>
    </row>
    <row r="135" ht="12.75">
      <c r="A135" s="13"/>
    </row>
    <row r="136" ht="12.75">
      <c r="A136" s="13"/>
    </row>
    <row r="137" ht="12.75">
      <c r="A137" s="13"/>
    </row>
    <row r="138" ht="12.75">
      <c r="A138" s="13"/>
    </row>
    <row r="139" ht="12.75">
      <c r="A139" s="26">
        <f>A131+1</f>
        <v>18</v>
      </c>
    </row>
    <row r="140" ht="12.75">
      <c r="A140" s="26"/>
    </row>
    <row r="141" ht="12.75">
      <c r="A141" s="26"/>
    </row>
    <row r="142" ht="12.75">
      <c r="A142" s="26"/>
    </row>
    <row r="143" ht="12.75">
      <c r="A143" s="26"/>
    </row>
    <row r="144" ht="12.75">
      <c r="A144" s="26"/>
    </row>
    <row r="145" ht="12.75">
      <c r="A145" s="26"/>
    </row>
    <row r="146" ht="12.75">
      <c r="A146" s="26"/>
    </row>
    <row r="147" ht="12.75">
      <c r="A147" s="13">
        <f>A139+1</f>
        <v>19</v>
      </c>
    </row>
    <row r="148" ht="12.75">
      <c r="A148" s="13"/>
    </row>
    <row r="149" ht="12.75">
      <c r="A149" s="13"/>
    </row>
    <row r="150" ht="12.75">
      <c r="A150" s="13"/>
    </row>
    <row r="151" ht="12.75">
      <c r="A151" s="13"/>
    </row>
    <row r="152" ht="12.75">
      <c r="A152" s="13"/>
    </row>
    <row r="153" ht="12.75">
      <c r="A153" s="13"/>
    </row>
    <row r="154" spans="1:5" ht="12.75">
      <c r="A154" s="13"/>
      <c r="B154" s="135"/>
      <c r="C154" s="135"/>
      <c r="D154" s="135"/>
      <c r="E154" s="135"/>
    </row>
    <row r="155" spans="1:4" ht="15.75">
      <c r="A155" s="26">
        <v>1</v>
      </c>
      <c r="B155" s="14" t="s">
        <v>2</v>
      </c>
      <c r="C155" s="14" t="s">
        <v>75</v>
      </c>
      <c r="D155" s="16" t="s">
        <v>95</v>
      </c>
    </row>
    <row r="156" spans="1:4" ht="15.75">
      <c r="A156" s="26"/>
      <c r="B156" s="30" t="s">
        <v>309</v>
      </c>
      <c r="C156" s="40">
        <v>0</v>
      </c>
      <c r="D156" s="21">
        <v>-144.3</v>
      </c>
    </row>
    <row r="157" spans="1:4" ht="12.75">
      <c r="A157" s="26"/>
      <c r="B157" s="4" t="s">
        <v>77</v>
      </c>
      <c r="C157" s="40">
        <v>932</v>
      </c>
      <c r="D157" s="21">
        <v>-101</v>
      </c>
    </row>
    <row r="158" spans="1:4" ht="12.75">
      <c r="A158" s="26"/>
      <c r="B158" s="4" t="s">
        <v>78</v>
      </c>
      <c r="C158" s="40">
        <v>2736</v>
      </c>
      <c r="D158" s="21">
        <v>-10.8</v>
      </c>
    </row>
    <row r="159" spans="1:4" ht="12.75">
      <c r="A159" s="26"/>
      <c r="B159" s="4"/>
      <c r="C159" s="40"/>
      <c r="D159" s="21"/>
    </row>
    <row r="160" spans="1:4" ht="12.75">
      <c r="A160" s="26"/>
      <c r="B160" s="4"/>
      <c r="C160" s="40"/>
      <c r="D160" s="21"/>
    </row>
    <row r="161" spans="1:4" ht="12.75">
      <c r="A161" s="26"/>
      <c r="B161" s="4"/>
      <c r="C161" s="40"/>
      <c r="D161" s="21"/>
    </row>
    <row r="162" spans="1:4" ht="12.75">
      <c r="A162" s="26"/>
      <c r="B162" s="4"/>
      <c r="C162" s="4"/>
      <c r="D162" s="21"/>
    </row>
    <row r="163" spans="1:4" ht="15.75">
      <c r="A163" s="13">
        <f>A155+1</f>
        <v>2</v>
      </c>
      <c r="B163" s="14" t="s">
        <v>5</v>
      </c>
      <c r="C163" s="14" t="s">
        <v>75</v>
      </c>
      <c r="D163" s="16" t="s">
        <v>95</v>
      </c>
    </row>
    <row r="164" spans="1:4" ht="15.75">
      <c r="A164" s="13"/>
      <c r="B164" s="30" t="s">
        <v>307</v>
      </c>
      <c r="C164" s="40">
        <v>0</v>
      </c>
      <c r="D164" s="21">
        <v>-121.4</v>
      </c>
    </row>
    <row r="165" spans="1:4" ht="12.75">
      <c r="A165" s="13"/>
      <c r="B165" s="4" t="s">
        <v>77</v>
      </c>
      <c r="C165" s="40">
        <v>2300</v>
      </c>
      <c r="D165" s="21">
        <v>-20.8</v>
      </c>
    </row>
    <row r="166" spans="1:4" ht="12.75">
      <c r="A166" s="13"/>
      <c r="B166" s="4"/>
      <c r="C166" s="40">
        <v>2720</v>
      </c>
      <c r="D166" s="21">
        <v>0</v>
      </c>
    </row>
    <row r="167" spans="1:4" ht="12.75">
      <c r="A167" s="13"/>
      <c r="B167" s="4"/>
      <c r="C167" s="40"/>
      <c r="D167" s="21"/>
    </row>
    <row r="168" spans="1:4" ht="12.75">
      <c r="A168" s="13"/>
      <c r="B168" s="4"/>
      <c r="C168" s="40"/>
      <c r="D168" s="21"/>
    </row>
    <row r="169" spans="1:4" ht="12.75">
      <c r="A169" s="13"/>
      <c r="B169" s="4"/>
      <c r="C169" s="40"/>
      <c r="D169" s="21"/>
    </row>
    <row r="170" spans="1:4" ht="12.75">
      <c r="A170" s="13"/>
      <c r="B170" s="4"/>
      <c r="C170" s="4"/>
      <c r="D170" s="21"/>
    </row>
    <row r="171" spans="1:4" ht="15.75">
      <c r="A171" s="26">
        <f>A163+1</f>
        <v>3</v>
      </c>
      <c r="B171" s="14" t="s">
        <v>10</v>
      </c>
      <c r="C171" s="14" t="s">
        <v>75</v>
      </c>
      <c r="D171" s="16" t="s">
        <v>95</v>
      </c>
    </row>
    <row r="172" spans="1:4" ht="15.75">
      <c r="A172" s="26"/>
      <c r="B172" s="30" t="s">
        <v>308</v>
      </c>
      <c r="C172" s="40">
        <v>0</v>
      </c>
      <c r="D172" s="21">
        <v>-121.4</v>
      </c>
    </row>
    <row r="173" spans="1:4" ht="12.75">
      <c r="A173" s="26"/>
      <c r="B173" s="4" t="s">
        <v>77</v>
      </c>
      <c r="C173" s="40">
        <v>1123</v>
      </c>
      <c r="D173" s="21">
        <v>-48.4</v>
      </c>
    </row>
    <row r="174" spans="1:4" ht="12.75">
      <c r="A174" s="26"/>
      <c r="B174" s="4" t="s">
        <v>76</v>
      </c>
      <c r="C174" s="40">
        <v>1468</v>
      </c>
      <c r="D174" s="21">
        <v>-29.7</v>
      </c>
    </row>
    <row r="175" spans="1:4" ht="12.75">
      <c r="A175" s="26"/>
      <c r="B175" s="4" t="s">
        <v>78</v>
      </c>
      <c r="C175" s="40">
        <v>1765</v>
      </c>
      <c r="D175" s="21">
        <v>-12.1</v>
      </c>
    </row>
    <row r="176" spans="1:4" ht="12.75">
      <c r="A176" s="26"/>
      <c r="B176" s="4"/>
      <c r="C176" s="40">
        <v>1860</v>
      </c>
      <c r="D176" s="21">
        <v>-0.0001</v>
      </c>
    </row>
    <row r="177" spans="1:4" ht="12.75">
      <c r="A177" s="26"/>
      <c r="B177" s="4"/>
      <c r="C177" s="40"/>
      <c r="D177" s="21"/>
    </row>
    <row r="178" spans="1:4" ht="12.75">
      <c r="A178" s="26"/>
      <c r="B178" s="4"/>
      <c r="C178" s="4"/>
      <c r="D178" s="21"/>
    </row>
    <row r="179" spans="1:4" ht="15.75">
      <c r="A179" s="13">
        <f>A171+1</f>
        <v>4</v>
      </c>
      <c r="B179" s="14" t="s">
        <v>12</v>
      </c>
      <c r="C179" s="14" t="s">
        <v>75</v>
      </c>
      <c r="D179" s="16" t="s">
        <v>95</v>
      </c>
    </row>
    <row r="180" spans="1:4" ht="15.75">
      <c r="A180" s="13"/>
      <c r="B180" s="30" t="s">
        <v>310</v>
      </c>
      <c r="C180" s="40">
        <v>0</v>
      </c>
      <c r="D180" s="21">
        <v>-155.8</v>
      </c>
    </row>
    <row r="181" spans="1:4" ht="12.75">
      <c r="A181" s="13"/>
      <c r="B181" s="4" t="s">
        <v>77</v>
      </c>
      <c r="C181" s="40">
        <v>1077</v>
      </c>
      <c r="D181" s="21">
        <v>-102.2</v>
      </c>
    </row>
    <row r="182" spans="1:4" ht="12.75">
      <c r="A182" s="13"/>
      <c r="B182" s="4"/>
      <c r="C182" s="40">
        <v>2500</v>
      </c>
      <c r="D182" s="21">
        <v>-24.4</v>
      </c>
    </row>
    <row r="183" spans="1:4" ht="12.75">
      <c r="A183" s="13"/>
      <c r="B183" s="4"/>
      <c r="C183" s="40"/>
      <c r="D183" s="21"/>
    </row>
    <row r="184" spans="1:4" ht="12.75">
      <c r="A184" s="13"/>
      <c r="B184" s="4"/>
      <c r="C184" s="40"/>
      <c r="D184" s="21"/>
    </row>
    <row r="185" spans="1:4" ht="12.75">
      <c r="A185" s="13"/>
      <c r="B185" s="4"/>
      <c r="C185" s="40"/>
      <c r="D185" s="21"/>
    </row>
    <row r="186" spans="1:4" ht="12.75">
      <c r="A186" s="13"/>
      <c r="B186" s="4"/>
      <c r="C186" s="4"/>
      <c r="D186" s="21"/>
    </row>
    <row r="187" spans="1:4" ht="15.75">
      <c r="A187" s="26">
        <f>A179+1</f>
        <v>5</v>
      </c>
      <c r="B187" s="14" t="s">
        <v>14</v>
      </c>
      <c r="C187" s="14" t="s">
        <v>75</v>
      </c>
      <c r="D187" s="16" t="s">
        <v>95</v>
      </c>
    </row>
    <row r="188" spans="1:4" ht="15.75">
      <c r="A188" s="26"/>
      <c r="B188" s="30" t="s">
        <v>300</v>
      </c>
      <c r="C188" s="40">
        <v>0</v>
      </c>
      <c r="D188" s="21">
        <v>-44</v>
      </c>
    </row>
    <row r="189" spans="1:4" ht="12.75">
      <c r="A189" s="26"/>
      <c r="B189" s="4"/>
      <c r="C189" s="40">
        <v>1834.1762452107278</v>
      </c>
      <c r="D189" s="21">
        <v>-0.001</v>
      </c>
    </row>
    <row r="190" spans="1:4" ht="12.75">
      <c r="A190" s="26"/>
      <c r="B190" s="4"/>
      <c r="C190" s="40"/>
      <c r="D190" s="21"/>
    </row>
    <row r="191" spans="1:4" ht="12.75">
      <c r="A191" s="26"/>
      <c r="B191" s="4"/>
      <c r="C191" s="40"/>
      <c r="D191" s="21"/>
    </row>
    <row r="192" spans="1:4" ht="12.75">
      <c r="A192" s="26"/>
      <c r="B192" s="4"/>
      <c r="C192" s="40"/>
      <c r="D192" s="21"/>
    </row>
    <row r="193" spans="1:4" ht="12.75">
      <c r="A193" s="26"/>
      <c r="B193" s="4"/>
      <c r="C193" s="40"/>
      <c r="D193" s="21"/>
    </row>
    <row r="194" spans="1:4" ht="12.75">
      <c r="A194" s="26"/>
      <c r="B194" s="4"/>
      <c r="C194" s="4"/>
      <c r="D194" s="21"/>
    </row>
    <row r="195" spans="1:4" ht="15.75">
      <c r="A195" s="13">
        <f>A187+1</f>
        <v>6</v>
      </c>
      <c r="B195" s="14" t="s">
        <v>14</v>
      </c>
      <c r="C195" s="14" t="s">
        <v>75</v>
      </c>
      <c r="D195" s="16" t="s">
        <v>95</v>
      </c>
    </row>
    <row r="196" spans="1:4" ht="15.75">
      <c r="A196" s="13"/>
      <c r="B196" s="30" t="s">
        <v>301</v>
      </c>
      <c r="C196" s="40">
        <v>0</v>
      </c>
      <c r="D196" s="21">
        <v>-51</v>
      </c>
    </row>
    <row r="197" spans="1:4" ht="12.75">
      <c r="A197" s="13"/>
      <c r="B197" s="4" t="s">
        <v>77</v>
      </c>
      <c r="C197" s="40">
        <v>1526.4924346629987</v>
      </c>
      <c r="D197" s="21">
        <v>0</v>
      </c>
    </row>
    <row r="198" spans="1:4" ht="12.75">
      <c r="A198" s="13"/>
      <c r="B198" s="4"/>
      <c r="C198" s="40"/>
      <c r="D198" s="21"/>
    </row>
    <row r="199" spans="1:4" ht="12.75">
      <c r="A199" s="13"/>
      <c r="B199" s="4"/>
      <c r="C199" s="40"/>
      <c r="D199" s="21"/>
    </row>
    <row r="200" spans="1:4" ht="12.75">
      <c r="A200" s="13"/>
      <c r="B200" s="4"/>
      <c r="C200" s="40"/>
      <c r="D200" s="21"/>
    </row>
    <row r="201" spans="1:4" ht="12.75">
      <c r="A201" s="13"/>
      <c r="B201" s="4"/>
      <c r="C201" s="40"/>
      <c r="D201" s="21"/>
    </row>
    <row r="202" spans="1:4" ht="12.75">
      <c r="A202" s="13"/>
      <c r="B202" s="4"/>
      <c r="C202" s="4"/>
      <c r="D202" s="21"/>
    </row>
    <row r="203" spans="1:4" ht="15.75">
      <c r="A203" s="26">
        <f>A195+1</f>
        <v>7</v>
      </c>
      <c r="B203" s="14" t="s">
        <v>16</v>
      </c>
      <c r="C203" s="14" t="s">
        <v>75</v>
      </c>
      <c r="D203" s="16" t="s">
        <v>95</v>
      </c>
    </row>
    <row r="204" spans="1:4" ht="15.75">
      <c r="A204" s="26"/>
      <c r="B204" s="30" t="s">
        <v>297</v>
      </c>
      <c r="C204" s="40">
        <v>0</v>
      </c>
      <c r="D204" s="21">
        <v>-5.8</v>
      </c>
    </row>
    <row r="205" spans="1:4" ht="12.75">
      <c r="A205" s="26"/>
      <c r="B205" s="4"/>
      <c r="C205" s="40">
        <v>236.84424379232505</v>
      </c>
      <c r="D205" s="21">
        <v>-0.0001</v>
      </c>
    </row>
    <row r="206" spans="1:4" ht="12.75">
      <c r="A206" s="26"/>
      <c r="B206" s="4"/>
      <c r="C206" s="40"/>
      <c r="D206" s="21"/>
    </row>
    <row r="207" spans="1:4" ht="12.75">
      <c r="A207" s="26"/>
      <c r="B207" s="4"/>
      <c r="C207" s="40"/>
      <c r="D207" s="21"/>
    </row>
    <row r="208" spans="1:4" ht="12.75">
      <c r="A208" s="26"/>
      <c r="B208" s="4"/>
      <c r="C208" s="40"/>
      <c r="D208" s="21"/>
    </row>
    <row r="209" spans="1:4" ht="12.75">
      <c r="A209" s="26"/>
      <c r="B209" s="4"/>
      <c r="C209" s="40"/>
      <c r="D209" s="21"/>
    </row>
    <row r="210" spans="1:4" ht="12.75">
      <c r="A210" s="26"/>
      <c r="B210" s="4"/>
      <c r="C210" s="4"/>
      <c r="D210" s="21"/>
    </row>
    <row r="211" spans="1:4" ht="15.75">
      <c r="A211" s="13">
        <f>A203+1</f>
        <v>8</v>
      </c>
      <c r="B211" s="14" t="s">
        <v>27</v>
      </c>
      <c r="C211" s="14" t="s">
        <v>75</v>
      </c>
      <c r="D211" s="16" t="s">
        <v>95</v>
      </c>
    </row>
    <row r="212" spans="1:4" ht="14.25">
      <c r="A212" s="13"/>
      <c r="B212" s="30" t="s">
        <v>304</v>
      </c>
      <c r="C212" s="40">
        <v>0</v>
      </c>
      <c r="D212" s="21">
        <v>-109.6</v>
      </c>
    </row>
    <row r="213" spans="1:4" ht="12.75">
      <c r="A213" s="13"/>
      <c r="B213" s="4" t="s">
        <v>77</v>
      </c>
      <c r="C213" s="40">
        <v>923</v>
      </c>
      <c r="D213" s="21">
        <v>-65.8</v>
      </c>
    </row>
    <row r="214" spans="1:4" ht="12.75">
      <c r="A214" s="13"/>
      <c r="B214" s="4" t="s">
        <v>78</v>
      </c>
      <c r="C214" s="40">
        <v>1376</v>
      </c>
      <c r="D214" s="21">
        <v>-41.3</v>
      </c>
    </row>
    <row r="215" spans="1:4" ht="12.75">
      <c r="A215" s="13"/>
      <c r="B215" s="4"/>
      <c r="C215" s="40"/>
      <c r="D215" s="21"/>
    </row>
    <row r="216" spans="1:4" ht="12.75">
      <c r="A216" s="13"/>
      <c r="B216" s="4"/>
      <c r="C216" s="40"/>
      <c r="D216" s="21"/>
    </row>
    <row r="217" spans="1:4" ht="12.75">
      <c r="A217" s="13"/>
      <c r="B217" s="4"/>
      <c r="C217" s="40"/>
      <c r="D217" s="21"/>
    </row>
    <row r="218" spans="1:4" ht="12.75">
      <c r="A218" s="13"/>
      <c r="B218" s="4"/>
      <c r="C218" s="4"/>
      <c r="D218" s="21"/>
    </row>
    <row r="219" spans="1:4" ht="15.75">
      <c r="A219" s="26">
        <f>A211+1</f>
        <v>9</v>
      </c>
      <c r="B219" s="14" t="s">
        <v>29</v>
      </c>
      <c r="C219" s="14" t="s">
        <v>75</v>
      </c>
      <c r="D219" s="16" t="s">
        <v>95</v>
      </c>
    </row>
    <row r="220" spans="1:4" ht="14.25">
      <c r="A220" s="26"/>
      <c r="B220" s="30" t="s">
        <v>299</v>
      </c>
      <c r="C220" s="40">
        <v>0</v>
      </c>
      <c r="D220" s="21">
        <v>-31.9</v>
      </c>
    </row>
    <row r="221" spans="1:4" ht="12.75">
      <c r="A221" s="26"/>
      <c r="B221" s="4"/>
      <c r="C221" s="40">
        <v>1150</v>
      </c>
      <c r="D221" s="21">
        <v>-0.0001</v>
      </c>
    </row>
    <row r="222" spans="1:4" ht="12.75">
      <c r="A222" s="26"/>
      <c r="B222" s="4"/>
      <c r="C222" s="40"/>
      <c r="D222" s="21"/>
    </row>
    <row r="223" spans="1:4" ht="12.75">
      <c r="A223" s="26"/>
      <c r="B223" s="4"/>
      <c r="C223" s="40"/>
      <c r="D223" s="21"/>
    </row>
    <row r="224" spans="1:4" ht="12.75">
      <c r="A224" s="26"/>
      <c r="B224" s="4"/>
      <c r="C224" s="40"/>
      <c r="D224" s="21"/>
    </row>
    <row r="225" spans="1:4" ht="12.75">
      <c r="A225" s="26"/>
      <c r="B225" s="4"/>
      <c r="C225" s="40"/>
      <c r="D225" s="21"/>
    </row>
    <row r="226" spans="1:4" ht="12.75">
      <c r="A226" s="26"/>
      <c r="B226" s="4"/>
      <c r="C226" s="4"/>
      <c r="D226" s="21"/>
    </row>
    <row r="227" spans="1:4" ht="15.75">
      <c r="A227" s="13">
        <f>A219+1</f>
        <v>10</v>
      </c>
      <c r="B227" s="14" t="s">
        <v>30</v>
      </c>
      <c r="C227" s="14" t="s">
        <v>75</v>
      </c>
      <c r="D227" s="16" t="s">
        <v>95</v>
      </c>
    </row>
    <row r="228" spans="1:4" ht="14.25">
      <c r="A228" s="13"/>
      <c r="B228" s="30" t="s">
        <v>298</v>
      </c>
      <c r="C228" s="40">
        <v>0</v>
      </c>
      <c r="D228" s="21">
        <v>-24.1</v>
      </c>
    </row>
    <row r="229" spans="1:4" ht="12.75">
      <c r="A229" s="13"/>
      <c r="B229" s="4"/>
      <c r="C229" s="40">
        <v>440.98810612991764</v>
      </c>
      <c r="D229" s="21">
        <v>-0.0001</v>
      </c>
    </row>
    <row r="230" spans="1:4" ht="12.75">
      <c r="A230" s="13"/>
      <c r="B230" s="4"/>
      <c r="C230" s="40"/>
      <c r="D230" s="21"/>
    </row>
    <row r="231" spans="1:4" ht="12.75">
      <c r="A231" s="13"/>
      <c r="B231" s="24"/>
      <c r="C231" s="40"/>
      <c r="D231" s="21"/>
    </row>
    <row r="232" spans="1:4" ht="12.75">
      <c r="A232" s="13"/>
      <c r="B232" s="24"/>
      <c r="C232" s="40"/>
      <c r="D232" s="21"/>
    </row>
    <row r="233" spans="1:4" ht="12.75">
      <c r="A233" s="13"/>
      <c r="B233" s="4"/>
      <c r="C233" s="40"/>
      <c r="D233" s="21"/>
    </row>
    <row r="234" spans="1:4" ht="12.75">
      <c r="A234" s="13"/>
      <c r="B234" s="4"/>
      <c r="C234" s="4"/>
      <c r="D234" s="4"/>
    </row>
    <row r="235" spans="1:4" ht="15.75">
      <c r="A235" s="26">
        <f>A227+1</f>
        <v>11</v>
      </c>
      <c r="B235" s="14" t="s">
        <v>32</v>
      </c>
      <c r="C235" s="14" t="s">
        <v>75</v>
      </c>
      <c r="D235" s="16" t="s">
        <v>95</v>
      </c>
    </row>
    <row r="236" spans="1:4" ht="14.25">
      <c r="A236" s="26"/>
      <c r="B236" s="30" t="s">
        <v>305</v>
      </c>
      <c r="C236" s="40">
        <v>0</v>
      </c>
      <c r="D236" s="21">
        <v>-113.4</v>
      </c>
    </row>
    <row r="237" spans="1:4" ht="12.75">
      <c r="A237" s="26"/>
      <c r="B237" s="4"/>
      <c r="C237" s="40">
        <v>600</v>
      </c>
      <c r="D237" s="21">
        <v>-86.4</v>
      </c>
    </row>
    <row r="238" spans="1:4" ht="12.75">
      <c r="A238" s="26"/>
      <c r="B238" s="4"/>
      <c r="C238" s="40"/>
      <c r="D238" s="21"/>
    </row>
    <row r="239" spans="1:4" ht="12.75">
      <c r="A239" s="26"/>
      <c r="B239" s="4"/>
      <c r="C239" s="40"/>
      <c r="D239" s="21"/>
    </row>
    <row r="240" spans="1:4" ht="12.75">
      <c r="A240" s="26"/>
      <c r="B240" s="4"/>
      <c r="C240" s="40"/>
      <c r="D240" s="21"/>
    </row>
    <row r="241" spans="1:4" ht="12.75">
      <c r="A241" s="26"/>
      <c r="B241" s="4"/>
      <c r="C241" s="40"/>
      <c r="D241" s="21"/>
    </row>
    <row r="242" spans="1:4" ht="12.75">
      <c r="A242" s="26"/>
      <c r="B242" s="4"/>
      <c r="C242" s="4"/>
      <c r="D242" s="21"/>
    </row>
    <row r="243" spans="1:4" ht="15.75">
      <c r="A243" s="13">
        <f>A235+1</f>
        <v>12</v>
      </c>
      <c r="B243" s="14" t="s">
        <v>49</v>
      </c>
      <c r="C243" s="14" t="s">
        <v>75</v>
      </c>
      <c r="D243" s="16" t="s">
        <v>95</v>
      </c>
    </row>
    <row r="244" spans="1:4" ht="14.25">
      <c r="A244" s="13"/>
      <c r="B244" s="30" t="s">
        <v>303</v>
      </c>
      <c r="C244" s="40">
        <v>0</v>
      </c>
      <c r="D244" s="21">
        <v>-90</v>
      </c>
    </row>
    <row r="245" spans="1:4" ht="12.75">
      <c r="A245" s="13"/>
      <c r="B245" s="4" t="s">
        <v>77</v>
      </c>
      <c r="C245" s="40">
        <v>1680</v>
      </c>
      <c r="D245" s="21">
        <v>-22.5</v>
      </c>
    </row>
    <row r="246" spans="1:4" ht="12.75">
      <c r="A246" s="13"/>
      <c r="B246" s="4"/>
      <c r="C246" s="40">
        <v>2130</v>
      </c>
      <c r="D246" s="21">
        <v>-0.0001</v>
      </c>
    </row>
    <row r="247" spans="1:4" ht="12.75">
      <c r="A247" s="13"/>
      <c r="B247" s="24"/>
      <c r="C247" s="40"/>
      <c r="D247" s="21"/>
    </row>
    <row r="248" spans="1:4" ht="12.75">
      <c r="A248" s="13"/>
      <c r="B248" s="24"/>
      <c r="C248" s="40"/>
      <c r="D248" s="21"/>
    </row>
    <row r="249" spans="1:4" ht="12.75">
      <c r="A249" s="13"/>
      <c r="B249" s="4"/>
      <c r="C249" s="40"/>
      <c r="D249" s="21"/>
    </row>
    <row r="250" spans="1:4" ht="12.75">
      <c r="A250" s="13"/>
      <c r="B250" s="4"/>
      <c r="C250" s="4"/>
      <c r="D250" s="4"/>
    </row>
    <row r="251" spans="1:4" ht="15.75">
      <c r="A251" s="26">
        <f>A243+1</f>
        <v>13</v>
      </c>
      <c r="B251" s="14" t="s">
        <v>52</v>
      </c>
      <c r="C251" s="14" t="s">
        <v>75</v>
      </c>
      <c r="D251" s="16" t="s">
        <v>95</v>
      </c>
    </row>
    <row r="252" spans="1:4" ht="14.25">
      <c r="A252" s="26"/>
      <c r="B252" s="30" t="s">
        <v>306</v>
      </c>
      <c r="C252" s="40">
        <v>0</v>
      </c>
      <c r="D252" s="21">
        <v>-115.2</v>
      </c>
    </row>
    <row r="253" spans="1:4" ht="12.75">
      <c r="A253" s="26"/>
      <c r="B253" s="4"/>
      <c r="C253" s="40">
        <v>2500</v>
      </c>
      <c r="D253" s="21">
        <v>-18.5</v>
      </c>
    </row>
    <row r="254" spans="1:4" ht="12.75">
      <c r="A254" s="26"/>
      <c r="B254" s="4"/>
      <c r="C254" s="40"/>
      <c r="D254" s="21"/>
    </row>
    <row r="255" spans="1:4" ht="12.75">
      <c r="A255" s="26"/>
      <c r="B255" s="4"/>
      <c r="C255" s="40"/>
      <c r="D255" s="21"/>
    </row>
    <row r="256" spans="1:4" ht="12.75">
      <c r="A256" s="26"/>
      <c r="B256" s="4"/>
      <c r="C256" s="40"/>
      <c r="D256" s="21"/>
    </row>
    <row r="257" spans="1:4" ht="12.75">
      <c r="A257" s="26"/>
      <c r="B257" s="4"/>
      <c r="C257" s="40"/>
      <c r="D257" s="21"/>
    </row>
    <row r="258" spans="1:4" ht="12.75">
      <c r="A258" s="26"/>
      <c r="B258" s="4"/>
      <c r="C258" s="4"/>
      <c r="D258" s="21"/>
    </row>
    <row r="259" spans="1:4" ht="15.75">
      <c r="A259" s="13">
        <f>A251+1</f>
        <v>14</v>
      </c>
      <c r="B259" s="14" t="s">
        <v>55</v>
      </c>
      <c r="C259" s="14" t="s">
        <v>75</v>
      </c>
      <c r="D259" s="16" t="s">
        <v>95</v>
      </c>
    </row>
    <row r="260" spans="1:4" ht="14.25">
      <c r="A260" s="13"/>
      <c r="B260" s="30" t="s">
        <v>311</v>
      </c>
      <c r="C260" s="40">
        <v>0</v>
      </c>
      <c r="D260" s="21">
        <v>-160.5</v>
      </c>
    </row>
    <row r="261" spans="1:4" ht="12.75">
      <c r="A261" s="13"/>
      <c r="B261" s="4" t="s">
        <v>77</v>
      </c>
      <c r="C261" s="40">
        <v>1940</v>
      </c>
      <c r="D261" s="21">
        <v>-73.4</v>
      </c>
    </row>
    <row r="262" spans="1:4" ht="12.75">
      <c r="A262" s="13"/>
      <c r="B262" s="4"/>
      <c r="C262" s="40"/>
      <c r="D262" s="21"/>
    </row>
    <row r="263" spans="1:4" ht="12.75">
      <c r="A263" s="13"/>
      <c r="B263" s="24"/>
      <c r="C263" s="40"/>
      <c r="D263" s="21"/>
    </row>
    <row r="264" spans="1:4" ht="12.75">
      <c r="A264" s="13"/>
      <c r="B264" s="24"/>
      <c r="C264" s="40"/>
      <c r="D264" s="21"/>
    </row>
    <row r="265" spans="1:4" ht="12.75">
      <c r="A265" s="13"/>
      <c r="B265" s="4"/>
      <c r="C265" s="40"/>
      <c r="D265" s="21"/>
    </row>
    <row r="266" spans="1:4" ht="12.75">
      <c r="A266" s="13"/>
      <c r="B266" s="4"/>
      <c r="C266" s="4"/>
      <c r="D266" s="4"/>
    </row>
    <row r="267" spans="1:4" ht="15.75">
      <c r="A267" s="26">
        <f>A259+1</f>
        <v>15</v>
      </c>
      <c r="B267" s="14" t="s">
        <v>58</v>
      </c>
      <c r="C267" s="14" t="s">
        <v>75</v>
      </c>
      <c r="D267" s="16" t="s">
        <v>95</v>
      </c>
    </row>
    <row r="268" spans="1:4" ht="14.25">
      <c r="A268" s="26"/>
      <c r="B268" s="30" t="s">
        <v>302</v>
      </c>
      <c r="C268" s="40">
        <v>0</v>
      </c>
      <c r="D268" s="21">
        <v>-83.3</v>
      </c>
    </row>
    <row r="269" spans="1:4" ht="12.75">
      <c r="A269" s="26"/>
      <c r="B269" s="4"/>
      <c r="C269" s="40">
        <v>2099.2750287686995</v>
      </c>
      <c r="D269" s="21">
        <v>-0.0001</v>
      </c>
    </row>
    <row r="270" spans="1:4" ht="12.75">
      <c r="A270" s="26"/>
      <c r="B270" s="4"/>
      <c r="C270" s="40"/>
      <c r="D270" s="21"/>
    </row>
    <row r="271" spans="1:4" ht="12.75">
      <c r="A271" s="26"/>
      <c r="B271" s="4"/>
      <c r="C271" s="40"/>
      <c r="D271" s="21"/>
    </row>
    <row r="272" spans="1:4" ht="12.75">
      <c r="A272" s="26"/>
      <c r="B272" s="4"/>
      <c r="C272" s="40"/>
      <c r="D272" s="21"/>
    </row>
    <row r="273" spans="1:4" ht="12.75">
      <c r="A273" s="26"/>
      <c r="B273" s="4"/>
      <c r="C273" s="40"/>
      <c r="D273" s="21"/>
    </row>
    <row r="274" spans="1:4" ht="12.75">
      <c r="A274" s="26"/>
      <c r="B274" s="4"/>
      <c r="C274" s="4"/>
      <c r="D274" s="21"/>
    </row>
    <row r="275" spans="1:4" ht="15.75">
      <c r="A275" s="13">
        <f>A267+1</f>
        <v>16</v>
      </c>
      <c r="B275" s="14" t="s">
        <v>61</v>
      </c>
      <c r="C275" s="14" t="s">
        <v>75</v>
      </c>
      <c r="D275" s="16" t="s">
        <v>95</v>
      </c>
    </row>
    <row r="276" spans="1:4" ht="14.25">
      <c r="A276" s="13"/>
      <c r="B276" s="30" t="s">
        <v>312</v>
      </c>
      <c r="C276" s="40">
        <v>0</v>
      </c>
      <c r="D276" s="21">
        <v>-163.8</v>
      </c>
    </row>
    <row r="277" spans="1:4" ht="12.75">
      <c r="A277" s="13"/>
      <c r="B277" s="4"/>
      <c r="C277" s="40">
        <v>2128</v>
      </c>
      <c r="D277" s="21">
        <v>-67.2</v>
      </c>
    </row>
    <row r="278" spans="1:4" ht="12.75">
      <c r="A278" s="13"/>
      <c r="C278" s="19"/>
      <c r="D278" s="25"/>
    </row>
    <row r="279" spans="1:4" ht="12.75">
      <c r="A279" s="13"/>
      <c r="C279" s="19"/>
      <c r="D279" s="25"/>
    </row>
    <row r="280" spans="1:4" ht="12.75">
      <c r="A280" s="13"/>
      <c r="C280" s="19"/>
      <c r="D280" s="25"/>
    </row>
    <row r="281" spans="1:4" ht="12.75">
      <c r="A281" s="13"/>
      <c r="C281" s="19"/>
      <c r="D281" s="25"/>
    </row>
    <row r="282" ht="12.75">
      <c r="A282" s="13"/>
    </row>
  </sheetData>
  <sheetProtection/>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showard</cp:lastModifiedBy>
  <cp:lastPrinted>2015-05-04T01:31:09Z</cp:lastPrinted>
  <dcterms:created xsi:type="dcterms:W3CDTF">2011-11-29T23:31:13Z</dcterms:created>
  <dcterms:modified xsi:type="dcterms:W3CDTF">2015-05-04T01:32:32Z</dcterms:modified>
  <cp:category/>
  <cp:version/>
  <cp:contentType/>
  <cp:contentStatus/>
</cp:coreProperties>
</file>