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chartsheets/sheet1.xml" ContentType="application/vnd.openxmlformats-officedocument.spreadsheetml.chartsheet+xml"/>
  <Override PartName="/xl/drawings/drawing3.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comments5.xml" ContentType="application/vnd.openxmlformats-officedocument.spreadsheetml.comments+xml"/>
  <Override PartName="/xl/worksheets/sheet5.xml" ContentType="application/vnd.openxmlformats-officedocument.spreadsheetml.worksheet+xml"/>
  <Override PartName="/xl/comments6.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7.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8.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9.xml" ContentType="application/vnd.openxmlformats-officedocument.spreadsheetml.comments+xml"/>
  <Override PartName="/xl/worksheets/sheet9.xml" ContentType="application/vnd.openxmlformats-officedocument.spreadsheetml.worksheet+xml"/>
  <Override PartName="/xl/comments10.xml" ContentType="application/vnd.openxmlformats-officedocument.spreadsheetml.comments+xml"/>
  <Override PartName="/xl/drawings/drawing8.xml" ContentType="application/vnd.openxmlformats-officedocument.drawing+xml"/>
  <Override PartName="/xl/worksheets/sheet10.xml" ContentType="application/vnd.openxmlformats-officedocument.spreadsheetml.worksheet+xml"/>
  <Override PartName="/xl/comments11.xml" ContentType="application/vnd.openxmlformats-officedocument.spreadsheetml.comments+xml"/>
  <Override PartName="/xl/drawings/drawing9.xml" ContentType="application/vnd.openxmlformats-officedocument.drawing+xml"/>
  <Override PartName="/xl/worksheets/sheet11.xml" ContentType="application/vnd.openxmlformats-officedocument.spreadsheetml.worksheet+xml"/>
  <Override PartName="/xl/comments12.xml" ContentType="application/vnd.openxmlformats-officedocument.spreadsheetml.comments+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comments14.xml" ContentType="application/vnd.openxmlformats-officedocument.spreadsheetml.comments+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11340" windowHeight="13680" firstSheet="1" activeTab="1"/>
  </bookViews>
  <sheets>
    <sheet name="Intro" sheetId="1" state="hidden" r:id="rId1"/>
    <sheet name="RE_oxides" sheetId="2" r:id="rId2"/>
    <sheet name="Nomo" sheetId="3" state="hidden" r:id="rId3"/>
    <sheet name="Tellurides" sheetId="4" state="hidden" r:id="rId4"/>
    <sheet name="Sulfides Sub" sheetId="5" state="hidden" r:id="rId5"/>
    <sheet name="Sulfides" sheetId="6" state="hidden" r:id="rId6"/>
    <sheet name="Selenides" sheetId="7" state="hidden" r:id="rId7"/>
    <sheet name="Oxides" sheetId="8" state="hidden" r:id="rId8"/>
    <sheet name="Oxide Suboxide" sheetId="9" state="hidden" r:id="rId9"/>
    <sheet name="Nitrides" sheetId="10" state="hidden" r:id="rId10"/>
    <sheet name="Iodides" sheetId="11" state="hidden" r:id="rId11"/>
    <sheet name="Hydrides" sheetId="12" state="hidden" r:id="rId12"/>
    <sheet name="Fluorides" sheetId="13" state="hidden" r:id="rId13"/>
    <sheet name="Chlorides" sheetId="14" state="hidden" r:id="rId14"/>
    <sheet name="Bromides" sheetId="15" state="hidden" r:id="rId15"/>
  </sheets>
  <definedNames>
    <definedName name="anion">'Intro'!$C$7</definedName>
    <definedName name="whatisthis_1">'Intro'!$C$7</definedName>
  </definedNames>
  <calcPr fullCalcOnLoad="1"/>
</workbook>
</file>

<file path=xl/comments10.xml><?xml version="1.0" encoding="utf-8"?>
<comments xmlns="http://schemas.openxmlformats.org/spreadsheetml/2006/main">
  <authors>
    <author>Stan Howard</author>
  </authors>
  <commentList>
    <comment ref="C189" authorId="0">
      <text>
        <r>
          <rPr>
            <b/>
            <sz val="8"/>
            <rFont val="Tahoma"/>
            <family val="2"/>
          </rPr>
          <t>interp from 2176K 8.2
Kcal</t>
        </r>
      </text>
    </comment>
    <comment ref="C197" authorId="0">
      <text>
        <r>
          <rPr>
            <b/>
            <sz val="8"/>
            <rFont val="Tahoma"/>
            <family val="2"/>
          </rPr>
          <t>interp from 2176K 21.7Kcal</t>
        </r>
      </text>
    </comment>
    <comment ref="C205" authorId="0">
      <text>
        <r>
          <rPr>
            <b/>
            <sz val="8"/>
            <rFont val="Tahoma"/>
            <family val="2"/>
          </rPr>
          <t>inter from 1809K 38.5Kcal</t>
        </r>
      </text>
    </comment>
  </commentList>
</comments>
</file>

<file path=xl/comments11.xml><?xml version="1.0" encoding="utf-8"?>
<comments xmlns="http://schemas.openxmlformats.org/spreadsheetml/2006/main">
  <authors>
    <author>Stan Howard</author>
  </authors>
  <commentList>
    <comment ref="C165" authorId="0">
      <text>
        <r>
          <rPr>
            <b/>
            <sz val="8"/>
            <rFont val="Tahoma"/>
            <family val="2"/>
          </rPr>
          <t>interp from 1700 K &amp; 23 Kcal</t>
        </r>
      </text>
    </comment>
    <comment ref="C254" authorId="0">
      <text>
        <r>
          <rPr>
            <b/>
            <sz val="8"/>
            <rFont val="Tahoma"/>
            <family val="2"/>
          </rPr>
          <t>interp from 700K &amp; 3Kcal</t>
        </r>
      </text>
    </comment>
  </commentList>
</comments>
</file>

<file path=xl/comments12.xml><?xml version="1.0" encoding="utf-8"?>
<comments xmlns="http://schemas.openxmlformats.org/spreadsheetml/2006/main">
  <authors>
    <author>Stan Howard</author>
  </authors>
  <commentList>
    <comment ref="O2" authorId="0">
      <text>
        <r>
          <rPr>
            <b/>
            <sz val="8"/>
            <rFont val="Tahoma"/>
            <family val="2"/>
          </rPr>
          <t>Make in positive direction</t>
        </r>
      </text>
    </comment>
    <comment ref="G134" authorId="0">
      <text>
        <r>
          <rPr>
            <b/>
            <sz val="8"/>
            <rFont val="Tahoma"/>
            <family val="2"/>
          </rPr>
          <t>inerpolated from 1173 K 6Kcal</t>
        </r>
      </text>
    </comment>
    <comment ref="S5" authorId="0">
      <text>
        <r>
          <rPr>
            <b/>
            <sz val="8"/>
            <rFont val="Tahoma"/>
            <family val="2"/>
          </rPr>
          <t>interp from 923K and 12 Kcal</t>
        </r>
      </text>
    </comment>
    <comment ref="C165" authorId="0">
      <text>
        <r>
          <rPr>
            <b/>
            <sz val="8"/>
            <rFont val="Tahoma"/>
            <family val="2"/>
          </rPr>
          <t>interp from 1700 K &amp; 23 Kcal</t>
        </r>
      </text>
    </comment>
    <comment ref="C182" authorId="0">
      <text>
        <r>
          <rPr>
            <b/>
            <sz val="8"/>
            <rFont val="Tahoma"/>
            <family val="2"/>
          </rPr>
          <t>interp from 700K &amp; 3Kcal</t>
        </r>
      </text>
    </comment>
    <comment ref="C197" authorId="0">
      <text>
        <r>
          <rPr>
            <b/>
            <sz val="8"/>
            <rFont val="Tahoma"/>
            <family val="2"/>
          </rPr>
          <t>interp from 17700 K &amp; 12 Kcal</t>
        </r>
      </text>
    </comment>
    <comment ref="C238" authorId="0">
      <text>
        <r>
          <rPr>
            <b/>
            <sz val="8"/>
            <rFont val="Tahoma"/>
            <family val="2"/>
          </rPr>
          <t>inerpolated from 1173 K 6Kcal</t>
        </r>
      </text>
    </comment>
    <comment ref="C261" authorId="0">
      <text>
        <r>
          <rPr>
            <b/>
            <sz val="8"/>
            <rFont val="Tahoma"/>
            <family val="2"/>
          </rPr>
          <t>interp from 923K and 12 Kcal</t>
        </r>
      </text>
    </comment>
  </commentList>
</comments>
</file>

<file path=xl/comments14.xml><?xml version="1.0" encoding="utf-8"?>
<comments xmlns="http://schemas.openxmlformats.org/spreadsheetml/2006/main">
  <authors>
    <author>Stan Howard</author>
  </authors>
  <commentList>
    <comment ref="H448" authorId="0">
      <text>
        <r>
          <rPr>
            <b/>
            <sz val="8"/>
            <rFont val="Tahoma"/>
            <family val="2"/>
          </rPr>
          <t xml:space="preserve">Interpolated from b 2676 K  -59.6
</t>
        </r>
      </text>
    </comment>
    <comment ref="D344" authorId="0">
      <text>
        <r>
          <rPr>
            <b/>
            <sz val="8"/>
            <rFont val="Tahoma"/>
            <family val="2"/>
          </rPr>
          <t xml:space="preserve">Interpolated from b 2676 K  -59.6
</t>
        </r>
      </text>
    </comment>
  </commentList>
</comments>
</file>

<file path=xl/comments5.xml><?xml version="1.0" encoding="utf-8"?>
<comments xmlns="http://schemas.openxmlformats.org/spreadsheetml/2006/main">
  <authors>
    <author>Stan Howard</author>
  </authors>
  <commentList>
    <comment ref="C4" authorId="0">
      <text>
        <r>
          <rPr>
            <b/>
            <sz val="8"/>
            <rFont val="Tahoma"/>
            <family val="2"/>
          </rPr>
          <t>interpolated</t>
        </r>
      </text>
    </comment>
  </commentList>
</comments>
</file>

<file path=xl/comments6.xml><?xml version="1.0" encoding="utf-8"?>
<comments xmlns="http://schemas.openxmlformats.org/spreadsheetml/2006/main">
  <authors>
    <author>Stan Howard</author>
  </authors>
  <commentList>
    <comment ref="S28" authorId="0">
      <text>
        <r>
          <rPr>
            <b/>
            <sz val="8"/>
            <rFont val="Tahoma"/>
            <family val="2"/>
          </rPr>
          <t>interpolated</t>
        </r>
      </text>
    </comment>
    <comment ref="AA28" authorId="0">
      <text>
        <r>
          <rPr>
            <sz val="8"/>
            <rFont val="Tahoma"/>
            <family val="2"/>
          </rPr>
          <t>Interpolated</t>
        </r>
      </text>
    </comment>
    <comment ref="C164" authorId="0">
      <text>
        <r>
          <rPr>
            <b/>
            <sz val="8"/>
            <rFont val="Tahoma"/>
            <family val="2"/>
          </rPr>
          <t>Interpolated</t>
        </r>
        <r>
          <rPr>
            <sz val="8"/>
            <rFont val="Tahoma"/>
            <family val="2"/>
          </rPr>
          <t xml:space="preserve">
</t>
        </r>
      </text>
    </comment>
    <comment ref="C357" authorId="0">
      <text>
        <r>
          <rPr>
            <b/>
            <sz val="8"/>
            <rFont val="Tahoma"/>
            <family val="2"/>
          </rPr>
          <t>interpolated</t>
        </r>
      </text>
    </comment>
    <comment ref="C293" authorId="0">
      <text>
        <r>
          <rPr>
            <b/>
            <sz val="8"/>
            <rFont val="Tahoma"/>
            <family val="2"/>
          </rPr>
          <t>interpolated</t>
        </r>
      </text>
    </comment>
    <comment ref="C229" authorId="0">
      <text>
        <r>
          <rPr>
            <b/>
            <sz val="8"/>
            <rFont val="Tahoma"/>
            <family val="2"/>
          </rPr>
          <t>interpolated</t>
        </r>
      </text>
    </comment>
  </commentList>
</comments>
</file>

<file path=xl/comments7.xml><?xml version="1.0" encoding="utf-8"?>
<comments xmlns="http://schemas.openxmlformats.org/spreadsheetml/2006/main">
  <authors>
    <author>Stan Howard</author>
  </authors>
  <commentList>
    <comment ref="C226" authorId="0">
      <text>
        <r>
          <rPr>
            <b/>
            <sz val="8"/>
            <rFont val="Tahoma"/>
            <family val="2"/>
          </rPr>
          <t>interpoloated</t>
        </r>
      </text>
    </comment>
  </commentList>
</comments>
</file>

<file path=xl/comments8.xml><?xml version="1.0" encoding="utf-8"?>
<comments xmlns="http://schemas.openxmlformats.org/spreadsheetml/2006/main">
  <authors>
    <author>Stan Howard</author>
    <author>Stanley M Howard</author>
    <author>showard</author>
    <author>Stan</author>
  </authors>
  <commentList>
    <comment ref="G132" authorId="0">
      <text>
        <r>
          <rPr>
            <sz val="8"/>
            <rFont val="Tahoma"/>
            <family val="2"/>
          </rPr>
          <t>Interpolated</t>
        </r>
      </text>
    </comment>
    <comment ref="T11" authorId="1">
      <text>
        <r>
          <rPr>
            <b/>
            <sz val="8"/>
            <rFont val="Tahoma"/>
            <family val="2"/>
          </rPr>
          <t xml:space="preserve">MSTS 10th </t>
        </r>
      </text>
    </comment>
    <comment ref="B163" authorId="2">
      <text>
        <r>
          <rPr>
            <b/>
            <sz val="8"/>
            <rFont val="Tahoma"/>
            <family val="2"/>
          </rPr>
          <t>showard:</t>
        </r>
        <r>
          <rPr>
            <sz val="8"/>
            <rFont val="Tahoma"/>
            <family val="2"/>
          </rPr>
          <t xml:space="preserve">
</t>
        </r>
      </text>
    </comment>
    <comment ref="B171" authorId="2">
      <text>
        <r>
          <rPr>
            <b/>
            <sz val="8"/>
            <rFont val="Tahoma"/>
            <family val="2"/>
          </rPr>
          <t>Hyers</t>
        </r>
      </text>
    </comment>
    <comment ref="C221" authorId="3">
      <text>
        <r>
          <rPr>
            <b/>
            <sz val="8"/>
            <rFont val="Tahoma"/>
            <family val="2"/>
          </rPr>
          <t>source data error
Where is the melting point for Bi?</t>
        </r>
      </text>
    </comment>
    <comment ref="D259" authorId="1">
      <text>
        <r>
          <rPr>
            <b/>
            <sz val="8"/>
            <rFont val="Tahoma"/>
            <family val="2"/>
          </rPr>
          <t xml:space="preserve">MSTS 10th </t>
        </r>
      </text>
    </comment>
    <comment ref="B331" authorId="2">
      <text>
        <r>
          <rPr>
            <b/>
            <sz val="8"/>
            <rFont val="Tahoma"/>
            <family val="2"/>
          </rPr>
          <t>Hyers</t>
        </r>
      </text>
    </comment>
    <comment ref="B339" authorId="2">
      <text>
        <r>
          <rPr>
            <b/>
            <sz val="8"/>
            <rFont val="Tahoma"/>
            <family val="2"/>
          </rPr>
          <t>Hyers</t>
        </r>
      </text>
    </comment>
    <comment ref="F339" authorId="2">
      <text>
        <r>
          <rPr>
            <b/>
            <sz val="8"/>
            <rFont val="Tahoma"/>
            <family val="2"/>
          </rPr>
          <t>showard:</t>
        </r>
        <r>
          <rPr>
            <sz val="8"/>
            <rFont val="Tahoma"/>
            <family val="2"/>
          </rPr>
          <t xml:space="preserve">
</t>
        </r>
      </text>
    </comment>
    <comment ref="B347" authorId="2">
      <text>
        <r>
          <rPr>
            <b/>
            <sz val="8"/>
            <rFont val="Tahoma"/>
            <family val="2"/>
          </rPr>
          <t>Hyers</t>
        </r>
      </text>
    </comment>
    <comment ref="F347" authorId="2">
      <text>
        <r>
          <rPr>
            <b/>
            <sz val="8"/>
            <rFont val="Tahoma"/>
            <family val="2"/>
          </rPr>
          <t>showard:</t>
        </r>
        <r>
          <rPr>
            <sz val="8"/>
            <rFont val="Tahoma"/>
            <family val="2"/>
          </rPr>
          <t xml:space="preserve">
</t>
        </r>
      </text>
    </comment>
    <comment ref="B403" authorId="2">
      <text>
        <r>
          <rPr>
            <b/>
            <sz val="8"/>
            <rFont val="Tahoma"/>
            <family val="2"/>
          </rPr>
          <t>Hyers</t>
        </r>
      </text>
    </comment>
    <comment ref="F403" authorId="2">
      <text>
        <r>
          <rPr>
            <b/>
            <sz val="8"/>
            <rFont val="Tahoma"/>
            <family val="2"/>
          </rPr>
          <t>showard:</t>
        </r>
        <r>
          <rPr>
            <sz val="8"/>
            <rFont val="Tahoma"/>
            <family val="2"/>
          </rPr>
          <t xml:space="preserve">
</t>
        </r>
      </text>
    </comment>
    <comment ref="B443" authorId="2">
      <text>
        <r>
          <rPr>
            <b/>
            <sz val="8"/>
            <rFont val="Tahoma"/>
            <family val="2"/>
          </rPr>
          <t>Hyers</t>
        </r>
      </text>
    </comment>
    <comment ref="F443" authorId="2">
      <text>
        <r>
          <rPr>
            <b/>
            <sz val="8"/>
            <rFont val="Tahoma"/>
            <family val="2"/>
          </rPr>
          <t>showard:</t>
        </r>
        <r>
          <rPr>
            <sz val="8"/>
            <rFont val="Tahoma"/>
            <family val="2"/>
          </rPr>
          <t xml:space="preserve">
</t>
        </r>
      </text>
    </comment>
    <comment ref="H444" authorId="3">
      <text>
        <r>
          <rPr>
            <b/>
            <sz val="8"/>
            <rFont val="Tahoma"/>
            <family val="2"/>
          </rPr>
          <t xml:space="preserve">est from ellingham
</t>
        </r>
      </text>
    </comment>
    <comment ref="D452" authorId="3">
      <text>
        <r>
          <rPr>
            <b/>
            <sz val="8"/>
            <rFont val="Tahoma"/>
            <family val="2"/>
          </rPr>
          <t>est from ellingham</t>
        </r>
      </text>
    </comment>
    <comment ref="D460" authorId="3">
      <text>
        <r>
          <rPr>
            <b/>
            <sz val="8"/>
            <rFont val="Tahoma"/>
            <family val="2"/>
          </rPr>
          <t>est from ellingham</t>
        </r>
      </text>
    </comment>
    <comment ref="D469" authorId="3">
      <text>
        <r>
          <rPr>
            <b/>
            <sz val="8"/>
            <rFont val="Tahoma"/>
            <family val="2"/>
          </rPr>
          <t>est from ellingham</t>
        </r>
      </text>
    </comment>
    <comment ref="B555" authorId="2">
      <text>
        <r>
          <rPr>
            <b/>
            <sz val="8"/>
            <rFont val="Tahoma"/>
            <family val="2"/>
          </rPr>
          <t>Hyers</t>
        </r>
      </text>
    </comment>
    <comment ref="F555" authorId="2">
      <text>
        <r>
          <rPr>
            <b/>
            <sz val="8"/>
            <rFont val="Tahoma"/>
            <family val="2"/>
          </rPr>
          <t>showard:</t>
        </r>
        <r>
          <rPr>
            <sz val="8"/>
            <rFont val="Tahoma"/>
            <family val="2"/>
          </rPr>
          <t xml:space="preserve">
</t>
        </r>
      </text>
    </comment>
    <comment ref="B611" authorId="2">
      <text>
        <r>
          <rPr>
            <b/>
            <sz val="8"/>
            <rFont val="Tahoma"/>
            <family val="2"/>
          </rPr>
          <t>Hyers</t>
        </r>
      </text>
    </comment>
    <comment ref="F611" authorId="2">
      <text>
        <r>
          <rPr>
            <b/>
            <sz val="8"/>
            <rFont val="Tahoma"/>
            <family val="2"/>
          </rPr>
          <t>showard:</t>
        </r>
        <r>
          <rPr>
            <sz val="8"/>
            <rFont val="Tahoma"/>
            <family val="2"/>
          </rPr>
          <t xml:space="preserve">
</t>
        </r>
      </text>
    </comment>
    <comment ref="C660" authorId="0">
      <text>
        <r>
          <rPr>
            <b/>
            <sz val="8"/>
            <rFont val="Tahoma"/>
            <family val="2"/>
          </rPr>
          <t>interpolated</t>
        </r>
      </text>
    </comment>
    <comment ref="B691" authorId="2">
      <text>
        <r>
          <rPr>
            <b/>
            <sz val="8"/>
            <rFont val="Tahoma"/>
            <family val="2"/>
          </rPr>
          <t>Hyers</t>
        </r>
      </text>
    </comment>
    <comment ref="F691" authorId="2">
      <text>
        <r>
          <rPr>
            <b/>
            <sz val="8"/>
            <rFont val="Tahoma"/>
            <family val="2"/>
          </rPr>
          <t>showard:</t>
        </r>
        <r>
          <rPr>
            <sz val="8"/>
            <rFont val="Tahoma"/>
            <family val="2"/>
          </rPr>
          <t xml:space="preserve">
</t>
        </r>
      </text>
    </comment>
    <comment ref="F707" authorId="2">
      <text>
        <r>
          <rPr>
            <b/>
            <sz val="8"/>
            <rFont val="Tahoma"/>
            <family val="2"/>
          </rPr>
          <t>showard:</t>
        </r>
        <r>
          <rPr>
            <sz val="8"/>
            <rFont val="Tahoma"/>
            <family val="2"/>
          </rPr>
          <t xml:space="preserve">
</t>
        </r>
      </text>
    </comment>
    <comment ref="B723" authorId="2">
      <text>
        <r>
          <rPr>
            <b/>
            <sz val="8"/>
            <rFont val="Tahoma"/>
            <family val="2"/>
          </rPr>
          <t>Hyers</t>
        </r>
      </text>
    </comment>
    <comment ref="B731" authorId="2">
      <text>
        <r>
          <rPr>
            <b/>
            <sz val="8"/>
            <rFont val="Tahoma"/>
            <family val="2"/>
          </rPr>
          <t>Hyers</t>
        </r>
      </text>
    </comment>
    <comment ref="F731" authorId="2">
      <text>
        <r>
          <rPr>
            <b/>
            <sz val="8"/>
            <rFont val="Tahoma"/>
            <family val="2"/>
          </rPr>
          <t>showard:</t>
        </r>
        <r>
          <rPr>
            <sz val="8"/>
            <rFont val="Tahoma"/>
            <family val="2"/>
          </rPr>
          <t xml:space="preserve">
</t>
        </r>
      </text>
    </comment>
    <comment ref="B739" authorId="2">
      <text>
        <r>
          <rPr>
            <b/>
            <sz val="8"/>
            <rFont val="Tahoma"/>
            <family val="2"/>
          </rPr>
          <t>Hyers</t>
        </r>
      </text>
    </comment>
    <comment ref="F739" authorId="2">
      <text>
        <r>
          <rPr>
            <b/>
            <sz val="8"/>
            <rFont val="Tahoma"/>
            <family val="2"/>
          </rPr>
          <t>showard:</t>
        </r>
        <r>
          <rPr>
            <sz val="8"/>
            <rFont val="Tahoma"/>
            <family val="2"/>
          </rPr>
          <t xml:space="preserve">
</t>
        </r>
      </text>
    </comment>
    <comment ref="B811" authorId="2">
      <text>
        <r>
          <rPr>
            <b/>
            <sz val="8"/>
            <rFont val="Tahoma"/>
            <family val="2"/>
          </rPr>
          <t>Hyers</t>
        </r>
      </text>
    </comment>
    <comment ref="F811" authorId="2">
      <text>
        <r>
          <rPr>
            <b/>
            <sz val="8"/>
            <rFont val="Tahoma"/>
            <family val="2"/>
          </rPr>
          <t>showard:</t>
        </r>
        <r>
          <rPr>
            <sz val="8"/>
            <rFont val="Tahoma"/>
            <family val="2"/>
          </rPr>
          <t xml:space="preserve">
</t>
        </r>
      </text>
    </comment>
    <comment ref="A843" authorId="2">
      <text>
        <r>
          <rPr>
            <b/>
            <sz val="8"/>
            <rFont val="Tahoma"/>
            <family val="2"/>
          </rPr>
          <t>Robert Hyers Data</t>
        </r>
      </text>
    </comment>
    <comment ref="A875" authorId="2">
      <text>
        <r>
          <rPr>
            <b/>
            <sz val="8"/>
            <rFont val="Tahoma"/>
            <family val="2"/>
          </rPr>
          <t>Robert Hyers Data</t>
        </r>
      </text>
    </comment>
    <comment ref="B875" authorId="2">
      <text>
        <r>
          <rPr>
            <b/>
            <sz val="8"/>
            <rFont val="Tahoma"/>
            <family val="2"/>
          </rPr>
          <t>Hyers</t>
        </r>
      </text>
    </comment>
    <comment ref="F875" authorId="2">
      <text>
        <r>
          <rPr>
            <b/>
            <sz val="8"/>
            <rFont val="Tahoma"/>
            <family val="2"/>
          </rPr>
          <t>showard:</t>
        </r>
        <r>
          <rPr>
            <sz val="8"/>
            <rFont val="Tahoma"/>
            <family val="2"/>
          </rPr>
          <t xml:space="preserve">
</t>
        </r>
      </text>
    </comment>
    <comment ref="B883" authorId="2">
      <text>
        <r>
          <rPr>
            <b/>
            <sz val="8"/>
            <rFont val="Tahoma"/>
            <family val="2"/>
          </rPr>
          <t>Hyers</t>
        </r>
      </text>
    </comment>
    <comment ref="F883" authorId="2">
      <text>
        <r>
          <rPr>
            <b/>
            <sz val="8"/>
            <rFont val="Tahoma"/>
            <family val="2"/>
          </rPr>
          <t>showard:</t>
        </r>
        <r>
          <rPr>
            <sz val="8"/>
            <rFont val="Tahoma"/>
            <family val="2"/>
          </rPr>
          <t xml:space="preserve">
</t>
        </r>
      </text>
    </comment>
    <comment ref="G884" authorId="0">
      <text>
        <r>
          <rPr>
            <sz val="8"/>
            <rFont val="Tahoma"/>
            <family val="2"/>
          </rPr>
          <t>Interpolated</t>
        </r>
      </text>
    </comment>
    <comment ref="F331" authorId="2">
      <text>
        <r>
          <rPr>
            <b/>
            <sz val="8"/>
            <rFont val="Tahoma"/>
            <family val="2"/>
          </rPr>
          <t>showard:</t>
        </r>
        <r>
          <rPr>
            <sz val="8"/>
            <rFont val="Tahoma"/>
            <family val="2"/>
          </rPr>
          <t xml:space="preserve">
</t>
        </r>
      </text>
    </comment>
  </commentList>
</comments>
</file>

<file path=xl/comments9.xml><?xml version="1.0" encoding="utf-8"?>
<comments xmlns="http://schemas.openxmlformats.org/spreadsheetml/2006/main">
  <authors>
    <author>Stanley M Howard</author>
    <author>Stan</author>
  </authors>
  <commentList>
    <comment ref="D41" authorId="0">
      <text>
        <r>
          <rPr>
            <b/>
            <sz val="8"/>
            <rFont val="Tahoma"/>
            <family val="2"/>
          </rPr>
          <t xml:space="preserve">MSTS 10th </t>
        </r>
      </text>
    </comment>
    <comment ref="I137" authorId="1">
      <text>
        <r>
          <rPr>
            <b/>
            <sz val="8"/>
            <rFont val="Tahoma"/>
            <family val="2"/>
          </rPr>
          <t>??</t>
        </r>
      </text>
    </comment>
  </commentList>
</comments>
</file>

<file path=xl/sharedStrings.xml><?xml version="1.0" encoding="utf-8"?>
<sst xmlns="http://schemas.openxmlformats.org/spreadsheetml/2006/main" count="4753" uniqueCount="589">
  <si>
    <t>Select Cations</t>
  </si>
  <si>
    <t>Ac</t>
  </si>
  <si>
    <t>Al</t>
  </si>
  <si>
    <t>As</t>
  </si>
  <si>
    <t>Au</t>
  </si>
  <si>
    <t>B</t>
  </si>
  <si>
    <t>Ba</t>
  </si>
  <si>
    <t>Be</t>
  </si>
  <si>
    <t>Bi</t>
  </si>
  <si>
    <t>C</t>
  </si>
  <si>
    <t>Ca</t>
  </si>
  <si>
    <t>Cb</t>
  </si>
  <si>
    <t>Ce</t>
  </si>
  <si>
    <t>Co</t>
  </si>
  <si>
    <t>Cr</t>
  </si>
  <si>
    <t>Cu</t>
  </si>
  <si>
    <t>Fe</t>
  </si>
  <si>
    <t>Ga</t>
  </si>
  <si>
    <t>Ge</t>
  </si>
  <si>
    <t>H</t>
  </si>
  <si>
    <t>Hf</t>
  </si>
  <si>
    <t>Hg</t>
  </si>
  <si>
    <t>In</t>
  </si>
  <si>
    <t>Ir</t>
  </si>
  <si>
    <t>K</t>
  </si>
  <si>
    <t>La</t>
  </si>
  <si>
    <t>Li</t>
  </si>
  <si>
    <t>Mg</t>
  </si>
  <si>
    <t>Mn</t>
  </si>
  <si>
    <t>Mo</t>
  </si>
  <si>
    <t>N</t>
  </si>
  <si>
    <t>Na</t>
  </si>
  <si>
    <t>Nb</t>
  </si>
  <si>
    <t>Ni</t>
  </si>
  <si>
    <t>Os</t>
  </si>
  <si>
    <t>P</t>
  </si>
  <si>
    <t>Pb</t>
  </si>
  <si>
    <t>Pd</t>
  </si>
  <si>
    <t>Po</t>
  </si>
  <si>
    <t>Pt</t>
  </si>
  <si>
    <t>Pu</t>
  </si>
  <si>
    <t>Ra</t>
  </si>
  <si>
    <t>Re</t>
  </si>
  <si>
    <t>Rh</t>
  </si>
  <si>
    <t>Ru</t>
  </si>
  <si>
    <t>S</t>
  </si>
  <si>
    <t>Sb</t>
  </si>
  <si>
    <t>Sc</t>
  </si>
  <si>
    <t>Se</t>
  </si>
  <si>
    <t>Si</t>
  </si>
  <si>
    <t>Sn</t>
  </si>
  <si>
    <t>Sr</t>
  </si>
  <si>
    <t>Ta</t>
  </si>
  <si>
    <t>Te</t>
  </si>
  <si>
    <t>Th</t>
  </si>
  <si>
    <t>Ti</t>
  </si>
  <si>
    <t>Tl</t>
  </si>
  <si>
    <t>U</t>
  </si>
  <si>
    <t>V</t>
  </si>
  <si>
    <t>W</t>
  </si>
  <si>
    <t>Yt</t>
  </si>
  <si>
    <t>Zn</t>
  </si>
  <si>
    <t>Zr</t>
  </si>
  <si>
    <t>CO/CO2</t>
  </si>
  <si>
    <t>Cu2O/CuO</t>
  </si>
  <si>
    <t>Fe/Fe3O4</t>
  </si>
  <si>
    <t>FeO/Fe3O4</t>
  </si>
  <si>
    <t>Fe3O4/Fe2O3</t>
  </si>
  <si>
    <t>Oxide Data</t>
  </si>
  <si>
    <t>Part-1</t>
  </si>
  <si>
    <t>Part-2</t>
  </si>
  <si>
    <t>Part-3</t>
  </si>
  <si>
    <t>Part-4</t>
  </si>
  <si>
    <t>Part-5</t>
  </si>
  <si>
    <t>Part-6</t>
  </si>
  <si>
    <t>Part-7</t>
  </si>
  <si>
    <t>T, K</t>
  </si>
  <si>
    <t>M</t>
  </si>
  <si>
    <t>m</t>
  </si>
  <si>
    <t>b</t>
  </si>
  <si>
    <t>Ag</t>
  </si>
  <si>
    <t>Tb</t>
  </si>
  <si>
    <t>Yb</t>
  </si>
  <si>
    <t>Sm</t>
  </si>
  <si>
    <t>Cd</t>
  </si>
  <si>
    <t>Ho</t>
  </si>
  <si>
    <t>Tm</t>
  </si>
  <si>
    <t>Cs</t>
  </si>
  <si>
    <t>Rb</t>
  </si>
  <si>
    <t>Eu</t>
  </si>
  <si>
    <t>Pr</t>
  </si>
  <si>
    <t>Er</t>
  </si>
  <si>
    <t>Dy</t>
  </si>
  <si>
    <t>Lu</t>
  </si>
  <si>
    <t>Gd</t>
  </si>
  <si>
    <t>Y</t>
  </si>
  <si>
    <r>
      <t>D</t>
    </r>
    <r>
      <rPr>
        <b/>
        <sz val="10"/>
        <rFont val="Times New Roman"/>
        <family val="1"/>
      </rPr>
      <t>G</t>
    </r>
    <r>
      <rPr>
        <b/>
        <vertAlign val="superscript"/>
        <sz val="10"/>
        <rFont val="Times New Roman"/>
        <family val="1"/>
      </rPr>
      <t xml:space="preserve">o </t>
    </r>
    <r>
      <rPr>
        <b/>
        <sz val="10"/>
        <rFont val="Times New Roman"/>
        <family val="1"/>
      </rPr>
      <t>, Kcal/mol</t>
    </r>
  </si>
  <si>
    <r>
      <t>4Bi</t>
    </r>
    <r>
      <rPr>
        <b/>
        <vertAlign val="subscript"/>
        <sz val="10"/>
        <rFont val="Arial"/>
        <family val="2"/>
      </rPr>
      <t>3</t>
    </r>
    <r>
      <rPr>
        <b/>
        <sz val="10"/>
        <rFont val="Arial"/>
        <family val="2"/>
      </rPr>
      <t>O</t>
    </r>
    <r>
      <rPr>
        <b/>
        <vertAlign val="subscript"/>
        <sz val="10"/>
        <rFont val="Arial"/>
        <family val="2"/>
      </rPr>
      <t>4</t>
    </r>
    <r>
      <rPr>
        <b/>
        <sz val="10"/>
        <rFont val="Arial"/>
        <family val="2"/>
      </rPr>
      <t>+O</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6Bi</t>
    </r>
    <r>
      <rPr>
        <b/>
        <vertAlign val="subscript"/>
        <sz val="10"/>
        <rFont val="Arial"/>
        <family val="2"/>
      </rPr>
      <t>2</t>
    </r>
    <r>
      <rPr>
        <b/>
        <sz val="10"/>
        <rFont val="Arial"/>
        <family val="2"/>
      </rPr>
      <t>O</t>
    </r>
    <r>
      <rPr>
        <b/>
        <vertAlign val="subscript"/>
        <sz val="10"/>
        <rFont val="Arial"/>
        <family val="2"/>
      </rPr>
      <t>3</t>
    </r>
  </si>
  <si>
    <r>
      <t xml:space="preserve"> 2Mn</t>
    </r>
    <r>
      <rPr>
        <b/>
        <vertAlign val="subscript"/>
        <sz val="10"/>
        <rFont val="Arial"/>
        <family val="2"/>
      </rPr>
      <t>2</t>
    </r>
    <r>
      <rPr>
        <b/>
        <sz val="10"/>
        <rFont val="Arial"/>
        <family val="2"/>
      </rPr>
      <t>O</t>
    </r>
    <r>
      <rPr>
        <b/>
        <vertAlign val="subscript"/>
        <sz val="10"/>
        <rFont val="Arial"/>
        <family val="2"/>
      </rPr>
      <t>3</t>
    </r>
    <r>
      <rPr>
        <b/>
        <sz val="10"/>
        <rFont val="Arial"/>
        <family val="2"/>
      </rPr>
      <t xml:space="preserve"> + O</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4MnO</t>
    </r>
    <r>
      <rPr>
        <b/>
        <vertAlign val="subscript"/>
        <sz val="10"/>
        <rFont val="Arial"/>
        <family val="2"/>
      </rPr>
      <t>2</t>
    </r>
  </si>
  <si>
    <r>
      <t>4/3Rh</t>
    </r>
    <r>
      <rPr>
        <b/>
        <vertAlign val="subscript"/>
        <sz val="10"/>
        <rFont val="Arial"/>
        <family val="2"/>
      </rPr>
      <t xml:space="preserve"> </t>
    </r>
    <r>
      <rPr>
        <b/>
        <sz val="10"/>
        <rFont val="Arial"/>
        <family val="2"/>
      </rPr>
      <t>+ O</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2/3Rh</t>
    </r>
    <r>
      <rPr>
        <b/>
        <vertAlign val="subscript"/>
        <sz val="10"/>
        <rFont val="Arial"/>
        <family val="2"/>
      </rPr>
      <t>2</t>
    </r>
    <r>
      <rPr>
        <b/>
        <sz val="10"/>
        <rFont val="Arial"/>
        <family val="2"/>
      </rPr>
      <t>O</t>
    </r>
    <r>
      <rPr>
        <b/>
        <vertAlign val="subscript"/>
        <sz val="10"/>
        <rFont val="Arial"/>
        <family val="2"/>
      </rPr>
      <t>3</t>
    </r>
  </si>
  <si>
    <r>
      <t>V</t>
    </r>
    <r>
      <rPr>
        <b/>
        <vertAlign val="subscript"/>
        <sz val="10"/>
        <rFont val="Arial"/>
        <family val="2"/>
      </rPr>
      <t>2</t>
    </r>
    <r>
      <rPr>
        <b/>
        <sz val="10"/>
        <rFont val="Arial"/>
        <family val="2"/>
      </rPr>
      <t>O</t>
    </r>
    <r>
      <rPr>
        <b/>
        <vertAlign val="subscript"/>
        <sz val="10"/>
        <rFont val="Arial"/>
        <family val="2"/>
      </rPr>
      <t>3</t>
    </r>
    <r>
      <rPr>
        <b/>
        <sz val="10"/>
        <rFont val="Arial"/>
        <family val="2"/>
      </rPr>
      <t xml:space="preserve"> + O</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V</t>
    </r>
    <r>
      <rPr>
        <b/>
        <vertAlign val="subscript"/>
        <sz val="10"/>
        <rFont val="Arial"/>
        <family val="2"/>
      </rPr>
      <t>2</t>
    </r>
    <r>
      <rPr>
        <b/>
        <sz val="10"/>
        <rFont val="Arial"/>
        <family val="2"/>
      </rPr>
      <t>O</t>
    </r>
    <r>
      <rPr>
        <b/>
        <vertAlign val="subscript"/>
        <sz val="10"/>
        <rFont val="Arial"/>
        <family val="2"/>
      </rPr>
      <t>5</t>
    </r>
  </si>
  <si>
    <r>
      <t>2/3Ir</t>
    </r>
    <r>
      <rPr>
        <b/>
        <vertAlign val="subscript"/>
        <sz val="10"/>
        <rFont val="Arial"/>
        <family val="2"/>
      </rPr>
      <t xml:space="preserve"> </t>
    </r>
    <r>
      <rPr>
        <b/>
        <sz val="10"/>
        <rFont val="Arial"/>
        <family val="2"/>
      </rPr>
      <t>+ O</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2/3IrO</t>
    </r>
    <r>
      <rPr>
        <b/>
        <vertAlign val="subscript"/>
        <sz val="10"/>
        <rFont val="Arial"/>
        <family val="2"/>
      </rPr>
      <t>3</t>
    </r>
  </si>
  <si>
    <r>
      <t>2Cr</t>
    </r>
    <r>
      <rPr>
        <b/>
        <vertAlign val="subscript"/>
        <sz val="10"/>
        <rFont val="Arial"/>
        <family val="2"/>
      </rPr>
      <t>2</t>
    </r>
    <r>
      <rPr>
        <b/>
        <sz val="10"/>
        <rFont val="Arial"/>
        <family val="2"/>
      </rPr>
      <t>O</t>
    </r>
    <r>
      <rPr>
        <b/>
        <vertAlign val="subscript"/>
        <sz val="10"/>
        <rFont val="Arial"/>
        <family val="2"/>
      </rPr>
      <t>3</t>
    </r>
    <r>
      <rPr>
        <b/>
        <sz val="10"/>
        <rFont val="Arial"/>
        <family val="2"/>
      </rPr>
      <t xml:space="preserve"> + O</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4CrO</t>
    </r>
    <r>
      <rPr>
        <b/>
        <vertAlign val="subscript"/>
        <sz val="10"/>
        <rFont val="Arial"/>
        <family val="2"/>
      </rPr>
      <t>2</t>
    </r>
    <r>
      <rPr>
        <b/>
        <sz val="10"/>
        <rFont val="Arial"/>
        <family val="2"/>
      </rPr>
      <t xml:space="preserve"> </t>
    </r>
  </si>
  <si>
    <r>
      <t>4/3In</t>
    </r>
    <r>
      <rPr>
        <b/>
        <vertAlign val="subscript"/>
        <sz val="10"/>
        <rFont val="Arial"/>
        <family val="2"/>
      </rPr>
      <t xml:space="preserve"> </t>
    </r>
    <r>
      <rPr>
        <b/>
        <sz val="10"/>
        <rFont val="Arial"/>
        <family val="2"/>
      </rPr>
      <t>+ O</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2/3In</t>
    </r>
    <r>
      <rPr>
        <b/>
        <vertAlign val="subscript"/>
        <sz val="10"/>
        <rFont val="Arial"/>
        <family val="2"/>
      </rPr>
      <t>2</t>
    </r>
    <r>
      <rPr>
        <b/>
        <sz val="10"/>
        <rFont val="Arial"/>
        <family val="2"/>
      </rPr>
      <t>O</t>
    </r>
    <r>
      <rPr>
        <b/>
        <vertAlign val="subscript"/>
        <sz val="10"/>
        <rFont val="Arial"/>
        <family val="2"/>
      </rPr>
      <t>3</t>
    </r>
  </si>
  <si>
    <r>
      <t>4Ag</t>
    </r>
    <r>
      <rPr>
        <b/>
        <vertAlign val="subscript"/>
        <sz val="10"/>
        <rFont val="Arial"/>
        <family val="2"/>
      </rPr>
      <t xml:space="preserve"> </t>
    </r>
    <r>
      <rPr>
        <b/>
        <sz val="10"/>
        <rFont val="Arial"/>
        <family val="2"/>
      </rPr>
      <t>+ O</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2Ag</t>
    </r>
    <r>
      <rPr>
        <b/>
        <vertAlign val="subscript"/>
        <sz val="10"/>
        <rFont val="Arial"/>
        <family val="2"/>
      </rPr>
      <t>2</t>
    </r>
    <r>
      <rPr>
        <b/>
        <sz val="10"/>
        <rFont val="Arial"/>
        <family val="2"/>
      </rPr>
      <t>O</t>
    </r>
  </si>
  <si>
    <r>
      <t>Cu</t>
    </r>
    <r>
      <rPr>
        <b/>
        <vertAlign val="subscript"/>
        <sz val="10"/>
        <rFont val="Arial"/>
        <family val="2"/>
      </rPr>
      <t>2</t>
    </r>
    <r>
      <rPr>
        <b/>
        <sz val="10"/>
        <rFont val="Arial"/>
        <family val="2"/>
      </rPr>
      <t>O</t>
    </r>
    <r>
      <rPr>
        <b/>
        <vertAlign val="subscript"/>
        <sz val="10"/>
        <rFont val="Arial"/>
        <family val="2"/>
      </rPr>
      <t xml:space="preserve"> </t>
    </r>
    <r>
      <rPr>
        <b/>
        <sz val="10"/>
        <rFont val="Arial"/>
        <family val="2"/>
      </rPr>
      <t>+ O</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2CuO</t>
    </r>
  </si>
  <si>
    <r>
      <t>4.762Tb</t>
    </r>
    <r>
      <rPr>
        <b/>
        <vertAlign val="subscript"/>
        <sz val="10"/>
        <rFont val="Arial"/>
        <family val="2"/>
      </rPr>
      <t>2</t>
    </r>
    <r>
      <rPr>
        <b/>
        <sz val="10"/>
        <rFont val="Arial"/>
        <family val="2"/>
      </rPr>
      <t>O</t>
    </r>
    <r>
      <rPr>
        <b/>
        <vertAlign val="subscript"/>
        <sz val="10"/>
        <rFont val="Arial"/>
        <family val="2"/>
      </rPr>
      <t>3</t>
    </r>
    <r>
      <rPr>
        <b/>
        <sz val="10"/>
        <rFont val="Arial"/>
        <family val="2"/>
      </rPr>
      <t xml:space="preserve"> + O</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9.524TbO</t>
    </r>
    <r>
      <rPr>
        <b/>
        <vertAlign val="subscript"/>
        <sz val="10"/>
        <rFont val="Arial"/>
        <family val="2"/>
      </rPr>
      <t>1</t>
    </r>
    <r>
      <rPr>
        <b/>
        <sz val="10"/>
        <rFont val="Arial"/>
        <family val="2"/>
      </rPr>
      <t>.709</t>
    </r>
  </si>
  <si>
    <r>
      <t>2C</t>
    </r>
    <r>
      <rPr>
        <b/>
        <vertAlign val="subscript"/>
        <sz val="10"/>
        <rFont val="Arial"/>
        <family val="2"/>
      </rPr>
      <t xml:space="preserve"> </t>
    </r>
    <r>
      <rPr>
        <b/>
        <sz val="10"/>
        <rFont val="Arial"/>
        <family val="2"/>
      </rPr>
      <t>+ O</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2CO</t>
    </r>
  </si>
  <si>
    <r>
      <t>Os</t>
    </r>
    <r>
      <rPr>
        <b/>
        <vertAlign val="subscript"/>
        <sz val="10"/>
        <rFont val="Arial"/>
        <family val="2"/>
      </rPr>
      <t xml:space="preserve"> </t>
    </r>
    <r>
      <rPr>
        <b/>
        <sz val="10"/>
        <rFont val="Arial"/>
        <family val="2"/>
      </rPr>
      <t>+ O</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OsO</t>
    </r>
    <r>
      <rPr>
        <b/>
        <vertAlign val="subscript"/>
        <sz val="10"/>
        <rFont val="Arial"/>
        <family val="2"/>
      </rPr>
      <t>2</t>
    </r>
  </si>
  <si>
    <r>
      <t>4/3Cr</t>
    </r>
    <r>
      <rPr>
        <b/>
        <vertAlign val="subscript"/>
        <sz val="10"/>
        <rFont val="Arial"/>
        <family val="2"/>
      </rPr>
      <t xml:space="preserve"> </t>
    </r>
    <r>
      <rPr>
        <b/>
        <sz val="10"/>
        <rFont val="Arial"/>
        <family val="2"/>
      </rPr>
      <t>+O</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2/3Cr</t>
    </r>
    <r>
      <rPr>
        <b/>
        <vertAlign val="subscript"/>
        <sz val="10"/>
        <rFont val="Arial"/>
        <family val="2"/>
      </rPr>
      <t>2</t>
    </r>
    <r>
      <rPr>
        <b/>
        <sz val="10"/>
        <rFont val="Arial"/>
        <family val="2"/>
      </rPr>
      <t>O</t>
    </r>
    <r>
      <rPr>
        <b/>
        <vertAlign val="subscript"/>
        <sz val="10"/>
        <rFont val="Arial"/>
        <family val="2"/>
      </rPr>
      <t>3</t>
    </r>
  </si>
  <si>
    <r>
      <t>4K</t>
    </r>
    <r>
      <rPr>
        <b/>
        <vertAlign val="subscript"/>
        <sz val="10"/>
        <rFont val="Arial"/>
        <family val="2"/>
      </rPr>
      <t xml:space="preserve"> </t>
    </r>
    <r>
      <rPr>
        <b/>
        <sz val="10"/>
        <rFont val="Arial"/>
        <family val="2"/>
      </rPr>
      <t>+ O</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2K</t>
    </r>
    <r>
      <rPr>
        <b/>
        <vertAlign val="subscript"/>
        <sz val="10"/>
        <rFont val="Arial"/>
        <family val="2"/>
      </rPr>
      <t>2</t>
    </r>
    <r>
      <rPr>
        <b/>
        <sz val="10"/>
        <rFont val="Arial"/>
        <family val="2"/>
      </rPr>
      <t>O</t>
    </r>
  </si>
  <si>
    <r>
      <t>3/2Pt</t>
    </r>
    <r>
      <rPr>
        <b/>
        <vertAlign val="subscript"/>
        <sz val="10"/>
        <rFont val="Arial"/>
        <family val="2"/>
      </rPr>
      <t xml:space="preserve"> </t>
    </r>
    <r>
      <rPr>
        <b/>
        <sz val="10"/>
        <rFont val="Arial"/>
        <family val="2"/>
      </rPr>
      <t>+ O</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1/2Pt</t>
    </r>
    <r>
      <rPr>
        <b/>
        <vertAlign val="subscript"/>
        <sz val="10"/>
        <rFont val="Arial"/>
        <family val="2"/>
      </rPr>
      <t>3</t>
    </r>
    <r>
      <rPr>
        <b/>
        <sz val="10"/>
        <rFont val="Arial"/>
        <family val="2"/>
      </rPr>
      <t>O</t>
    </r>
    <r>
      <rPr>
        <b/>
        <vertAlign val="subscript"/>
        <sz val="10"/>
        <rFont val="Arial"/>
        <family val="2"/>
      </rPr>
      <t>4</t>
    </r>
  </si>
  <si>
    <r>
      <t>4Cu</t>
    </r>
    <r>
      <rPr>
        <b/>
        <vertAlign val="subscript"/>
        <sz val="10"/>
        <rFont val="Arial"/>
        <family val="2"/>
      </rPr>
      <t xml:space="preserve"> </t>
    </r>
    <r>
      <rPr>
        <b/>
        <sz val="10"/>
        <rFont val="Arial"/>
        <family val="2"/>
      </rPr>
      <t>+ O</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2Cu</t>
    </r>
    <r>
      <rPr>
        <b/>
        <vertAlign val="subscript"/>
        <sz val="10"/>
        <rFont val="Arial"/>
        <family val="2"/>
      </rPr>
      <t>2</t>
    </r>
    <r>
      <rPr>
        <b/>
        <sz val="10"/>
        <rFont val="Arial"/>
        <family val="2"/>
      </rPr>
      <t>O</t>
    </r>
  </si>
  <si>
    <r>
      <t>As</t>
    </r>
    <r>
      <rPr>
        <b/>
        <vertAlign val="subscript"/>
        <sz val="10"/>
        <rFont val="Arial"/>
        <family val="2"/>
      </rPr>
      <t xml:space="preserve"> </t>
    </r>
    <r>
      <rPr>
        <b/>
        <sz val="10"/>
        <rFont val="Arial"/>
        <family val="2"/>
      </rPr>
      <t>+O</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1/2As</t>
    </r>
    <r>
      <rPr>
        <b/>
        <vertAlign val="subscript"/>
        <sz val="10"/>
        <rFont val="Arial"/>
        <family val="2"/>
      </rPr>
      <t>2</t>
    </r>
    <r>
      <rPr>
        <b/>
        <sz val="10"/>
        <rFont val="Arial"/>
        <family val="2"/>
      </rPr>
      <t>O</t>
    </r>
    <r>
      <rPr>
        <b/>
        <vertAlign val="subscript"/>
        <sz val="10"/>
        <rFont val="Arial"/>
        <family val="2"/>
      </rPr>
      <t>4</t>
    </r>
  </si>
  <si>
    <r>
      <t>4VO</t>
    </r>
    <r>
      <rPr>
        <b/>
        <vertAlign val="subscript"/>
        <sz val="10"/>
        <rFont val="Arial"/>
        <family val="2"/>
      </rPr>
      <t>2</t>
    </r>
    <r>
      <rPr>
        <b/>
        <sz val="10"/>
        <rFont val="Arial"/>
        <family val="2"/>
      </rPr>
      <t xml:space="preserve"> + O</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2V</t>
    </r>
    <r>
      <rPr>
        <b/>
        <vertAlign val="subscript"/>
        <sz val="10"/>
        <rFont val="Arial"/>
        <family val="2"/>
      </rPr>
      <t>2</t>
    </r>
    <r>
      <rPr>
        <b/>
        <sz val="10"/>
        <rFont val="Arial"/>
        <family val="2"/>
      </rPr>
      <t>O</t>
    </r>
    <r>
      <rPr>
        <b/>
        <vertAlign val="subscript"/>
        <sz val="10"/>
        <rFont val="Arial"/>
        <family val="2"/>
      </rPr>
      <t>5</t>
    </r>
  </si>
  <si>
    <r>
      <t>Te</t>
    </r>
    <r>
      <rPr>
        <b/>
        <vertAlign val="subscript"/>
        <sz val="10"/>
        <rFont val="Arial"/>
        <family val="2"/>
      </rPr>
      <t xml:space="preserve"> </t>
    </r>
    <r>
      <rPr>
        <b/>
        <sz val="10"/>
        <rFont val="Arial"/>
        <family val="2"/>
      </rPr>
      <t>+ O</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TeO</t>
    </r>
    <r>
      <rPr>
        <b/>
        <vertAlign val="subscript"/>
        <sz val="10"/>
        <rFont val="Arial"/>
        <family val="2"/>
      </rPr>
      <t>2</t>
    </r>
  </si>
  <si>
    <r>
      <t>4Na</t>
    </r>
    <r>
      <rPr>
        <b/>
        <vertAlign val="subscript"/>
        <sz val="10"/>
        <rFont val="Arial"/>
        <family val="2"/>
      </rPr>
      <t xml:space="preserve"> </t>
    </r>
    <r>
      <rPr>
        <b/>
        <sz val="10"/>
        <rFont val="Arial"/>
        <family val="2"/>
      </rPr>
      <t>+ O</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2Na</t>
    </r>
    <r>
      <rPr>
        <b/>
        <vertAlign val="subscript"/>
        <sz val="10"/>
        <rFont val="Arial"/>
        <family val="2"/>
      </rPr>
      <t>2</t>
    </r>
    <r>
      <rPr>
        <b/>
        <sz val="10"/>
        <rFont val="Arial"/>
        <family val="2"/>
      </rPr>
      <t>O</t>
    </r>
  </si>
  <si>
    <r>
      <t>4/3B</t>
    </r>
    <r>
      <rPr>
        <b/>
        <vertAlign val="subscript"/>
        <sz val="10"/>
        <rFont val="Arial"/>
        <family val="2"/>
      </rPr>
      <t xml:space="preserve"> </t>
    </r>
    <r>
      <rPr>
        <b/>
        <sz val="10"/>
        <rFont val="Arial"/>
        <family val="2"/>
      </rPr>
      <t>+O</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2/3B</t>
    </r>
    <r>
      <rPr>
        <b/>
        <vertAlign val="subscript"/>
        <sz val="10"/>
        <rFont val="Arial"/>
        <family val="2"/>
      </rPr>
      <t>2</t>
    </r>
    <r>
      <rPr>
        <b/>
        <sz val="10"/>
        <rFont val="Arial"/>
        <family val="2"/>
      </rPr>
      <t>O</t>
    </r>
    <r>
      <rPr>
        <b/>
        <vertAlign val="subscript"/>
        <sz val="10"/>
        <rFont val="Arial"/>
        <family val="2"/>
      </rPr>
      <t>3</t>
    </r>
  </si>
  <si>
    <r>
      <t>Tl</t>
    </r>
    <r>
      <rPr>
        <b/>
        <vertAlign val="subscript"/>
        <sz val="10"/>
        <rFont val="Arial"/>
        <family val="2"/>
      </rPr>
      <t>2</t>
    </r>
    <r>
      <rPr>
        <b/>
        <sz val="10"/>
        <rFont val="Arial"/>
        <family val="2"/>
      </rPr>
      <t>O</t>
    </r>
    <r>
      <rPr>
        <b/>
        <vertAlign val="subscript"/>
        <sz val="10"/>
        <rFont val="Arial"/>
        <family val="2"/>
      </rPr>
      <t xml:space="preserve"> </t>
    </r>
    <r>
      <rPr>
        <b/>
        <sz val="10"/>
        <rFont val="Arial"/>
        <family val="2"/>
      </rPr>
      <t>+ O</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Tl</t>
    </r>
    <r>
      <rPr>
        <b/>
        <vertAlign val="subscript"/>
        <sz val="10"/>
        <rFont val="Arial"/>
        <family val="2"/>
      </rPr>
      <t>2</t>
    </r>
    <r>
      <rPr>
        <b/>
        <sz val="10"/>
        <rFont val="Arial"/>
        <family val="2"/>
      </rPr>
      <t>O</t>
    </r>
    <r>
      <rPr>
        <b/>
        <vertAlign val="subscript"/>
        <sz val="10"/>
        <rFont val="Arial"/>
        <family val="2"/>
      </rPr>
      <t>3</t>
    </r>
  </si>
  <si>
    <r>
      <t>4MnO</t>
    </r>
    <r>
      <rPr>
        <b/>
        <vertAlign val="subscript"/>
        <sz val="10"/>
        <rFont val="Arial"/>
        <family val="2"/>
      </rPr>
      <t xml:space="preserve"> </t>
    </r>
    <r>
      <rPr>
        <b/>
        <sz val="10"/>
        <rFont val="Arial"/>
        <family val="2"/>
      </rPr>
      <t>+ O</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2Mn</t>
    </r>
    <r>
      <rPr>
        <b/>
        <vertAlign val="subscript"/>
        <sz val="10"/>
        <rFont val="Arial"/>
        <family val="2"/>
      </rPr>
      <t>2</t>
    </r>
    <r>
      <rPr>
        <b/>
        <sz val="10"/>
        <rFont val="Arial"/>
        <family val="2"/>
      </rPr>
      <t>O</t>
    </r>
    <r>
      <rPr>
        <b/>
        <vertAlign val="subscript"/>
        <sz val="10"/>
        <rFont val="Arial"/>
        <family val="2"/>
      </rPr>
      <t>3</t>
    </r>
  </si>
  <si>
    <r>
      <t>4/3Sb</t>
    </r>
    <r>
      <rPr>
        <b/>
        <vertAlign val="subscript"/>
        <sz val="10"/>
        <rFont val="Arial"/>
        <family val="2"/>
      </rPr>
      <t xml:space="preserve"> </t>
    </r>
    <r>
      <rPr>
        <b/>
        <sz val="10"/>
        <rFont val="Arial"/>
        <family val="2"/>
      </rPr>
      <t>+O</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2/3Sb</t>
    </r>
    <r>
      <rPr>
        <b/>
        <vertAlign val="subscript"/>
        <sz val="10"/>
        <rFont val="Arial"/>
        <family val="2"/>
      </rPr>
      <t>2</t>
    </r>
    <r>
      <rPr>
        <b/>
        <sz val="10"/>
        <rFont val="Arial"/>
        <family val="2"/>
      </rPr>
      <t>O</t>
    </r>
    <r>
      <rPr>
        <b/>
        <vertAlign val="subscript"/>
        <sz val="10"/>
        <rFont val="Arial"/>
        <family val="2"/>
      </rPr>
      <t>3</t>
    </r>
  </si>
  <si>
    <r>
      <t>2V</t>
    </r>
    <r>
      <rPr>
        <b/>
        <vertAlign val="subscript"/>
        <sz val="10"/>
        <rFont val="Arial"/>
        <family val="2"/>
      </rPr>
      <t>2</t>
    </r>
    <r>
      <rPr>
        <b/>
        <sz val="10"/>
        <rFont val="Arial"/>
        <family val="2"/>
      </rPr>
      <t>O</t>
    </r>
    <r>
      <rPr>
        <b/>
        <vertAlign val="subscript"/>
        <sz val="10"/>
        <rFont val="Arial"/>
        <family val="2"/>
      </rPr>
      <t>3</t>
    </r>
    <r>
      <rPr>
        <b/>
        <sz val="10"/>
        <rFont val="Arial"/>
        <family val="2"/>
      </rPr>
      <t xml:space="preserve"> + O</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4VO</t>
    </r>
    <r>
      <rPr>
        <b/>
        <vertAlign val="subscript"/>
        <sz val="10"/>
        <rFont val="Arial"/>
        <family val="2"/>
      </rPr>
      <t>2</t>
    </r>
  </si>
  <si>
    <r>
      <t>2Pb</t>
    </r>
    <r>
      <rPr>
        <b/>
        <vertAlign val="subscript"/>
        <sz val="10"/>
        <rFont val="Arial"/>
        <family val="2"/>
      </rPr>
      <t xml:space="preserve"> </t>
    </r>
    <r>
      <rPr>
        <b/>
        <sz val="10"/>
        <rFont val="Arial"/>
        <family val="2"/>
      </rPr>
      <t>+ O</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2PbO</t>
    </r>
  </si>
  <si>
    <r>
      <t>Hf</t>
    </r>
    <r>
      <rPr>
        <b/>
        <vertAlign val="subscript"/>
        <sz val="10"/>
        <rFont val="Arial"/>
        <family val="2"/>
      </rPr>
      <t xml:space="preserve"> </t>
    </r>
    <r>
      <rPr>
        <b/>
        <sz val="10"/>
        <rFont val="Arial"/>
        <family val="2"/>
      </rPr>
      <t>+ O</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HfO</t>
    </r>
    <r>
      <rPr>
        <b/>
        <vertAlign val="subscript"/>
        <sz val="10"/>
        <rFont val="Arial"/>
        <family val="2"/>
      </rPr>
      <t>2</t>
    </r>
  </si>
  <si>
    <r>
      <t>Si</t>
    </r>
    <r>
      <rPr>
        <b/>
        <vertAlign val="subscript"/>
        <sz val="10"/>
        <rFont val="Arial"/>
        <family val="2"/>
      </rPr>
      <t xml:space="preserve"> </t>
    </r>
    <r>
      <rPr>
        <b/>
        <sz val="10"/>
        <rFont val="Arial"/>
        <family val="2"/>
      </rPr>
      <t>+ O</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SiO</t>
    </r>
    <r>
      <rPr>
        <b/>
        <vertAlign val="subscript"/>
        <sz val="10"/>
        <rFont val="Arial"/>
        <family val="2"/>
      </rPr>
      <t>2</t>
    </r>
  </si>
  <si>
    <r>
      <t>Se</t>
    </r>
    <r>
      <rPr>
        <b/>
        <vertAlign val="subscript"/>
        <sz val="10"/>
        <rFont val="Arial"/>
        <family val="2"/>
      </rPr>
      <t xml:space="preserve"> </t>
    </r>
    <r>
      <rPr>
        <b/>
        <sz val="10"/>
        <rFont val="Arial"/>
        <family val="2"/>
      </rPr>
      <t>+ O</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SeO</t>
    </r>
    <r>
      <rPr>
        <b/>
        <vertAlign val="subscript"/>
        <sz val="10"/>
        <rFont val="Arial"/>
        <family val="2"/>
      </rPr>
      <t>2</t>
    </r>
  </si>
  <si>
    <r>
      <t>2Ni</t>
    </r>
    <r>
      <rPr>
        <b/>
        <vertAlign val="subscript"/>
        <sz val="10"/>
        <rFont val="Arial"/>
        <family val="2"/>
      </rPr>
      <t xml:space="preserve"> </t>
    </r>
    <r>
      <rPr>
        <b/>
        <sz val="10"/>
        <rFont val="Arial"/>
        <family val="2"/>
      </rPr>
      <t>+ O</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2NiO</t>
    </r>
  </si>
  <si>
    <r>
      <t>2/3W</t>
    </r>
    <r>
      <rPr>
        <b/>
        <vertAlign val="subscript"/>
        <sz val="10"/>
        <rFont val="Arial"/>
        <family val="2"/>
      </rPr>
      <t xml:space="preserve"> </t>
    </r>
    <r>
      <rPr>
        <b/>
        <sz val="10"/>
        <rFont val="Arial"/>
        <family val="2"/>
      </rPr>
      <t>+ O</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2/3WO</t>
    </r>
    <r>
      <rPr>
        <b/>
        <vertAlign val="subscript"/>
        <sz val="10"/>
        <rFont val="Arial"/>
        <family val="2"/>
      </rPr>
      <t>3</t>
    </r>
  </si>
  <si>
    <r>
      <t>C</t>
    </r>
    <r>
      <rPr>
        <b/>
        <vertAlign val="subscript"/>
        <sz val="10"/>
        <rFont val="Arial"/>
        <family val="2"/>
      </rPr>
      <t xml:space="preserve"> </t>
    </r>
    <r>
      <rPr>
        <b/>
        <sz val="10"/>
        <rFont val="Arial"/>
        <family val="2"/>
      </rPr>
      <t>+ O</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CO</t>
    </r>
    <r>
      <rPr>
        <b/>
        <vertAlign val="subscript"/>
        <sz val="10"/>
        <rFont val="Arial"/>
        <family val="2"/>
      </rPr>
      <t>2</t>
    </r>
  </si>
  <si>
    <r>
      <t>Ge</t>
    </r>
    <r>
      <rPr>
        <b/>
        <vertAlign val="subscript"/>
        <sz val="10"/>
        <rFont val="Arial"/>
        <family val="2"/>
      </rPr>
      <t xml:space="preserve"> </t>
    </r>
    <r>
      <rPr>
        <b/>
        <sz val="10"/>
        <rFont val="Arial"/>
        <family val="2"/>
      </rPr>
      <t>+ O</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GeO</t>
    </r>
    <r>
      <rPr>
        <b/>
        <vertAlign val="subscript"/>
        <sz val="10"/>
        <rFont val="Arial"/>
        <family val="2"/>
      </rPr>
      <t>2</t>
    </r>
  </si>
  <si>
    <r>
      <t>4/3Yb</t>
    </r>
    <r>
      <rPr>
        <b/>
        <vertAlign val="subscript"/>
        <sz val="10"/>
        <rFont val="Arial"/>
        <family val="2"/>
      </rPr>
      <t xml:space="preserve"> </t>
    </r>
    <r>
      <rPr>
        <b/>
        <sz val="10"/>
        <rFont val="Arial"/>
        <family val="2"/>
      </rPr>
      <t>+ O</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2/3Yb</t>
    </r>
    <r>
      <rPr>
        <b/>
        <vertAlign val="subscript"/>
        <sz val="10"/>
        <rFont val="Arial"/>
        <family val="2"/>
      </rPr>
      <t>2</t>
    </r>
    <r>
      <rPr>
        <b/>
        <sz val="10"/>
        <rFont val="Arial"/>
        <family val="2"/>
      </rPr>
      <t>O</t>
    </r>
    <r>
      <rPr>
        <b/>
        <vertAlign val="subscript"/>
        <sz val="10"/>
        <rFont val="Arial"/>
        <family val="2"/>
      </rPr>
      <t>3</t>
    </r>
  </si>
  <si>
    <r>
      <t>4/3Sm</t>
    </r>
    <r>
      <rPr>
        <b/>
        <vertAlign val="subscript"/>
        <sz val="10"/>
        <rFont val="Arial"/>
        <family val="2"/>
      </rPr>
      <t xml:space="preserve"> </t>
    </r>
    <r>
      <rPr>
        <b/>
        <sz val="10"/>
        <rFont val="Arial"/>
        <family val="2"/>
      </rPr>
      <t>+ O</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2/3Sm</t>
    </r>
    <r>
      <rPr>
        <b/>
        <vertAlign val="subscript"/>
        <sz val="10"/>
        <rFont val="Arial"/>
        <family val="2"/>
      </rPr>
      <t>2</t>
    </r>
    <r>
      <rPr>
        <b/>
        <sz val="10"/>
        <rFont val="Arial"/>
        <family val="2"/>
      </rPr>
      <t>O</t>
    </r>
    <r>
      <rPr>
        <b/>
        <vertAlign val="subscript"/>
        <sz val="10"/>
        <rFont val="Arial"/>
        <family val="2"/>
      </rPr>
      <t>3</t>
    </r>
  </si>
  <si>
    <r>
      <t>4Tl</t>
    </r>
    <r>
      <rPr>
        <b/>
        <vertAlign val="subscript"/>
        <sz val="10"/>
        <rFont val="Arial"/>
        <family val="2"/>
      </rPr>
      <t xml:space="preserve"> </t>
    </r>
    <r>
      <rPr>
        <b/>
        <sz val="10"/>
        <rFont val="Arial"/>
        <family val="2"/>
      </rPr>
      <t>+ O</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2Tl</t>
    </r>
    <r>
      <rPr>
        <b/>
        <vertAlign val="subscript"/>
        <sz val="10"/>
        <rFont val="Arial"/>
        <family val="2"/>
      </rPr>
      <t>2</t>
    </r>
    <r>
      <rPr>
        <b/>
        <sz val="10"/>
        <rFont val="Arial"/>
        <family val="2"/>
      </rPr>
      <t>O</t>
    </r>
  </si>
  <si>
    <r>
      <t>2Cd</t>
    </r>
    <r>
      <rPr>
        <b/>
        <vertAlign val="subscript"/>
        <sz val="10"/>
        <rFont val="Arial"/>
        <family val="2"/>
      </rPr>
      <t xml:space="preserve"> </t>
    </r>
    <r>
      <rPr>
        <b/>
        <sz val="10"/>
        <rFont val="Arial"/>
        <family val="2"/>
      </rPr>
      <t>+ O</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CdO</t>
    </r>
  </si>
  <si>
    <r>
      <t>4/5P</t>
    </r>
    <r>
      <rPr>
        <b/>
        <vertAlign val="subscript"/>
        <sz val="10"/>
        <rFont val="Arial"/>
        <family val="2"/>
      </rPr>
      <t xml:space="preserve"> </t>
    </r>
    <r>
      <rPr>
        <b/>
        <sz val="10"/>
        <rFont val="Arial"/>
        <family val="2"/>
      </rPr>
      <t>+ O</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2/5P</t>
    </r>
    <r>
      <rPr>
        <b/>
        <vertAlign val="subscript"/>
        <sz val="10"/>
        <rFont val="Arial"/>
        <family val="2"/>
      </rPr>
      <t>2</t>
    </r>
    <r>
      <rPr>
        <b/>
        <sz val="10"/>
        <rFont val="Arial"/>
        <family val="2"/>
      </rPr>
      <t>O</t>
    </r>
    <r>
      <rPr>
        <b/>
        <vertAlign val="subscript"/>
        <sz val="10"/>
        <rFont val="Arial"/>
        <family val="2"/>
      </rPr>
      <t>5</t>
    </r>
  </si>
  <si>
    <r>
      <t>6FeO</t>
    </r>
    <r>
      <rPr>
        <b/>
        <vertAlign val="subscript"/>
        <sz val="10"/>
        <rFont val="Arial"/>
        <family val="2"/>
      </rPr>
      <t xml:space="preserve"> </t>
    </r>
    <r>
      <rPr>
        <b/>
        <sz val="10"/>
        <rFont val="Arial"/>
        <family val="2"/>
      </rPr>
      <t>+ O</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2Fe</t>
    </r>
    <r>
      <rPr>
        <b/>
        <vertAlign val="subscript"/>
        <sz val="10"/>
        <rFont val="Arial"/>
        <family val="2"/>
      </rPr>
      <t>3</t>
    </r>
    <r>
      <rPr>
        <b/>
        <sz val="10"/>
        <rFont val="Arial"/>
        <family val="2"/>
      </rPr>
      <t>O</t>
    </r>
    <r>
      <rPr>
        <b/>
        <vertAlign val="subscript"/>
        <sz val="10"/>
        <rFont val="Arial"/>
        <family val="2"/>
      </rPr>
      <t>4</t>
    </r>
  </si>
  <si>
    <r>
      <t>2Ge</t>
    </r>
    <r>
      <rPr>
        <b/>
        <vertAlign val="subscript"/>
        <sz val="10"/>
        <rFont val="Arial"/>
        <family val="2"/>
      </rPr>
      <t xml:space="preserve"> </t>
    </r>
    <r>
      <rPr>
        <b/>
        <sz val="10"/>
        <rFont val="Arial"/>
        <family val="2"/>
      </rPr>
      <t>+ O</t>
    </r>
    <r>
      <rPr>
        <b/>
        <vertAlign val="subscript"/>
        <sz val="10"/>
        <rFont val="Arial"/>
        <family val="2"/>
      </rPr>
      <t>2</t>
    </r>
    <r>
      <rPr>
        <b/>
        <sz val="10"/>
        <rFont val="Arial"/>
        <family val="2"/>
      </rPr>
      <t xml:space="preserve"> = 2GeO(g)</t>
    </r>
  </si>
  <si>
    <r>
      <t>4/3Ho</t>
    </r>
    <r>
      <rPr>
        <b/>
        <vertAlign val="subscript"/>
        <sz val="10"/>
        <rFont val="Arial"/>
        <family val="2"/>
      </rPr>
      <t xml:space="preserve"> </t>
    </r>
    <r>
      <rPr>
        <b/>
        <sz val="10"/>
        <rFont val="Arial"/>
        <family val="2"/>
      </rPr>
      <t>+ O</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2/3Ho</t>
    </r>
    <r>
      <rPr>
        <b/>
        <vertAlign val="subscript"/>
        <sz val="10"/>
        <rFont val="Arial"/>
        <family val="2"/>
      </rPr>
      <t>2</t>
    </r>
    <r>
      <rPr>
        <b/>
        <sz val="10"/>
        <rFont val="Arial"/>
        <family val="2"/>
      </rPr>
      <t>O</t>
    </r>
    <r>
      <rPr>
        <b/>
        <vertAlign val="subscript"/>
        <sz val="10"/>
        <rFont val="Arial"/>
        <family val="2"/>
      </rPr>
      <t>3</t>
    </r>
  </si>
  <si>
    <r>
      <t>4/3Tm</t>
    </r>
    <r>
      <rPr>
        <b/>
        <vertAlign val="subscript"/>
        <sz val="10"/>
        <rFont val="Arial"/>
        <family val="2"/>
      </rPr>
      <t xml:space="preserve"> </t>
    </r>
    <r>
      <rPr>
        <b/>
        <sz val="10"/>
        <rFont val="Arial"/>
        <family val="2"/>
      </rPr>
      <t>+ O</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2/3Tm</t>
    </r>
    <r>
      <rPr>
        <b/>
        <vertAlign val="subscript"/>
        <sz val="10"/>
        <rFont val="Arial"/>
        <family val="2"/>
      </rPr>
      <t>2</t>
    </r>
    <r>
      <rPr>
        <b/>
        <sz val="10"/>
        <rFont val="Arial"/>
        <family val="2"/>
      </rPr>
      <t>O</t>
    </r>
    <r>
      <rPr>
        <b/>
        <vertAlign val="subscript"/>
        <sz val="10"/>
        <rFont val="Arial"/>
        <family val="2"/>
      </rPr>
      <t>3</t>
    </r>
  </si>
  <si>
    <r>
      <t>S</t>
    </r>
    <r>
      <rPr>
        <b/>
        <vertAlign val="subscript"/>
        <sz val="10"/>
        <rFont val="Arial"/>
        <family val="2"/>
      </rPr>
      <t xml:space="preserve"> </t>
    </r>
    <r>
      <rPr>
        <b/>
        <sz val="10"/>
        <rFont val="Arial"/>
        <family val="2"/>
      </rPr>
      <t>+ O</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SO</t>
    </r>
    <r>
      <rPr>
        <b/>
        <vertAlign val="subscript"/>
        <sz val="10"/>
        <rFont val="Arial"/>
        <family val="2"/>
      </rPr>
      <t>2</t>
    </r>
  </si>
  <si>
    <r>
      <t>2CO</t>
    </r>
    <r>
      <rPr>
        <b/>
        <vertAlign val="subscript"/>
        <sz val="10"/>
        <rFont val="Arial"/>
        <family val="2"/>
      </rPr>
      <t xml:space="preserve"> </t>
    </r>
    <r>
      <rPr>
        <b/>
        <sz val="10"/>
        <rFont val="Arial"/>
        <family val="2"/>
      </rPr>
      <t>+ O</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CO</t>
    </r>
    <r>
      <rPr>
        <b/>
        <vertAlign val="subscript"/>
        <sz val="10"/>
        <rFont val="Arial"/>
        <family val="2"/>
      </rPr>
      <t>2</t>
    </r>
  </si>
  <si>
    <r>
      <t>4Cs</t>
    </r>
    <r>
      <rPr>
        <b/>
        <vertAlign val="subscript"/>
        <sz val="10"/>
        <rFont val="Arial"/>
        <family val="2"/>
      </rPr>
      <t xml:space="preserve"> </t>
    </r>
    <r>
      <rPr>
        <b/>
        <sz val="10"/>
        <rFont val="Arial"/>
        <family val="2"/>
      </rPr>
      <t>+ O</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2Cs</t>
    </r>
    <r>
      <rPr>
        <b/>
        <vertAlign val="subscript"/>
        <sz val="10"/>
        <rFont val="Arial"/>
        <family val="2"/>
      </rPr>
      <t>2</t>
    </r>
    <r>
      <rPr>
        <b/>
        <sz val="10"/>
        <rFont val="Arial"/>
        <family val="2"/>
      </rPr>
      <t>O</t>
    </r>
  </si>
  <si>
    <r>
      <t>2Fe</t>
    </r>
    <r>
      <rPr>
        <b/>
        <vertAlign val="subscript"/>
        <sz val="10"/>
        <rFont val="Arial"/>
        <family val="2"/>
      </rPr>
      <t xml:space="preserve"> </t>
    </r>
    <r>
      <rPr>
        <b/>
        <sz val="10"/>
        <rFont val="Arial"/>
        <family val="2"/>
      </rPr>
      <t>+ O</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2FeO</t>
    </r>
  </si>
  <si>
    <r>
      <t>Sn</t>
    </r>
    <r>
      <rPr>
        <b/>
        <vertAlign val="subscript"/>
        <sz val="10"/>
        <rFont val="Arial"/>
        <family val="2"/>
      </rPr>
      <t xml:space="preserve"> </t>
    </r>
    <r>
      <rPr>
        <b/>
        <sz val="10"/>
        <rFont val="Arial"/>
        <family val="2"/>
      </rPr>
      <t>+ O</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SnO</t>
    </r>
    <r>
      <rPr>
        <b/>
        <vertAlign val="subscript"/>
        <sz val="10"/>
        <rFont val="Arial"/>
        <family val="2"/>
      </rPr>
      <t>2</t>
    </r>
  </si>
  <si>
    <r>
      <t>3/2Bi</t>
    </r>
    <r>
      <rPr>
        <b/>
        <vertAlign val="subscript"/>
        <sz val="10"/>
        <rFont val="Arial"/>
        <family val="2"/>
      </rPr>
      <t xml:space="preserve"> </t>
    </r>
    <r>
      <rPr>
        <b/>
        <sz val="10"/>
        <rFont val="Arial"/>
        <family val="2"/>
      </rPr>
      <t>+ O</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1/2Bi</t>
    </r>
    <r>
      <rPr>
        <b/>
        <vertAlign val="subscript"/>
        <sz val="10"/>
        <rFont val="Arial"/>
        <family val="2"/>
      </rPr>
      <t>3</t>
    </r>
    <r>
      <rPr>
        <b/>
        <sz val="10"/>
        <rFont val="Arial"/>
        <family val="2"/>
      </rPr>
      <t>O</t>
    </r>
    <r>
      <rPr>
        <b/>
        <vertAlign val="subscript"/>
        <sz val="10"/>
        <rFont val="Arial"/>
        <family val="2"/>
      </rPr>
      <t>4</t>
    </r>
  </si>
  <si>
    <r>
      <t>4NbO</t>
    </r>
    <r>
      <rPr>
        <b/>
        <vertAlign val="subscript"/>
        <sz val="10"/>
        <rFont val="Arial"/>
        <family val="2"/>
      </rPr>
      <t xml:space="preserve"> </t>
    </r>
    <r>
      <rPr>
        <b/>
        <sz val="10"/>
        <rFont val="Arial"/>
        <family val="2"/>
      </rPr>
      <t>+ O</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2Nb</t>
    </r>
    <r>
      <rPr>
        <b/>
        <vertAlign val="subscript"/>
        <sz val="10"/>
        <rFont val="Arial"/>
        <family val="2"/>
      </rPr>
      <t>2</t>
    </r>
    <r>
      <rPr>
        <b/>
        <sz val="10"/>
        <rFont val="Arial"/>
        <family val="2"/>
      </rPr>
      <t>O</t>
    </r>
    <r>
      <rPr>
        <b/>
        <vertAlign val="subscript"/>
        <sz val="10"/>
        <rFont val="Arial"/>
        <family val="2"/>
      </rPr>
      <t>3</t>
    </r>
  </si>
  <si>
    <r>
      <t>2Ti</t>
    </r>
    <r>
      <rPr>
        <b/>
        <vertAlign val="subscript"/>
        <sz val="10"/>
        <rFont val="Arial"/>
        <family val="2"/>
      </rPr>
      <t>3</t>
    </r>
    <r>
      <rPr>
        <b/>
        <sz val="10"/>
        <rFont val="Arial"/>
        <family val="2"/>
      </rPr>
      <t>O</t>
    </r>
    <r>
      <rPr>
        <b/>
        <vertAlign val="subscript"/>
        <sz val="10"/>
        <rFont val="Arial"/>
        <family val="2"/>
      </rPr>
      <t>5</t>
    </r>
    <r>
      <rPr>
        <b/>
        <sz val="10"/>
        <rFont val="Arial"/>
        <family val="2"/>
      </rPr>
      <t xml:space="preserve"> + O</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6TiO</t>
    </r>
    <r>
      <rPr>
        <b/>
        <vertAlign val="subscript"/>
        <sz val="10"/>
        <rFont val="Arial"/>
        <family val="2"/>
      </rPr>
      <t>2</t>
    </r>
  </si>
  <si>
    <r>
      <t>4Fe</t>
    </r>
    <r>
      <rPr>
        <b/>
        <vertAlign val="subscript"/>
        <sz val="10"/>
        <rFont val="Arial"/>
        <family val="2"/>
      </rPr>
      <t>3</t>
    </r>
    <r>
      <rPr>
        <b/>
        <sz val="10"/>
        <rFont val="Arial"/>
        <family val="2"/>
      </rPr>
      <t>O</t>
    </r>
    <r>
      <rPr>
        <b/>
        <vertAlign val="subscript"/>
        <sz val="10"/>
        <rFont val="Arial"/>
        <family val="2"/>
      </rPr>
      <t>4</t>
    </r>
    <r>
      <rPr>
        <b/>
        <sz val="10"/>
        <rFont val="Arial"/>
        <family val="2"/>
      </rPr>
      <t xml:space="preserve"> + O</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6Fe</t>
    </r>
    <r>
      <rPr>
        <b/>
        <vertAlign val="subscript"/>
        <sz val="10"/>
        <rFont val="Arial"/>
        <family val="2"/>
      </rPr>
      <t>2</t>
    </r>
    <r>
      <rPr>
        <b/>
        <sz val="10"/>
        <rFont val="Arial"/>
        <family val="2"/>
      </rPr>
      <t>O</t>
    </r>
    <r>
      <rPr>
        <b/>
        <vertAlign val="subscript"/>
        <sz val="10"/>
        <rFont val="Arial"/>
        <family val="2"/>
      </rPr>
      <t>3</t>
    </r>
  </si>
  <si>
    <r>
      <t>4Rb</t>
    </r>
    <r>
      <rPr>
        <b/>
        <vertAlign val="subscript"/>
        <sz val="10"/>
        <rFont val="Arial"/>
        <family val="2"/>
      </rPr>
      <t xml:space="preserve"> </t>
    </r>
    <r>
      <rPr>
        <b/>
        <sz val="10"/>
        <rFont val="Arial"/>
        <family val="2"/>
      </rPr>
      <t>+ O</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2Rb</t>
    </r>
    <r>
      <rPr>
        <b/>
        <vertAlign val="subscript"/>
        <sz val="10"/>
        <rFont val="Arial"/>
        <family val="2"/>
      </rPr>
      <t>2</t>
    </r>
    <r>
      <rPr>
        <b/>
        <sz val="10"/>
        <rFont val="Arial"/>
        <family val="2"/>
      </rPr>
      <t>O</t>
    </r>
  </si>
  <si>
    <r>
      <t>2Co</t>
    </r>
    <r>
      <rPr>
        <b/>
        <vertAlign val="subscript"/>
        <sz val="10"/>
        <rFont val="Arial"/>
        <family val="2"/>
      </rPr>
      <t xml:space="preserve"> </t>
    </r>
    <r>
      <rPr>
        <b/>
        <sz val="10"/>
        <rFont val="Arial"/>
        <family val="2"/>
      </rPr>
      <t>+ O</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2CoO</t>
    </r>
  </si>
  <si>
    <r>
      <t>4/3Ga</t>
    </r>
    <r>
      <rPr>
        <b/>
        <vertAlign val="subscript"/>
        <sz val="10"/>
        <rFont val="Arial"/>
        <family val="2"/>
      </rPr>
      <t xml:space="preserve"> </t>
    </r>
    <r>
      <rPr>
        <b/>
        <sz val="10"/>
        <rFont val="Arial"/>
        <family val="2"/>
      </rPr>
      <t>+O</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2/3Ga</t>
    </r>
    <r>
      <rPr>
        <b/>
        <vertAlign val="subscript"/>
        <sz val="10"/>
        <rFont val="Arial"/>
        <family val="2"/>
      </rPr>
      <t>2</t>
    </r>
    <r>
      <rPr>
        <b/>
        <sz val="10"/>
        <rFont val="Arial"/>
        <family val="2"/>
      </rPr>
      <t>O</t>
    </r>
    <r>
      <rPr>
        <b/>
        <vertAlign val="subscript"/>
        <sz val="10"/>
        <rFont val="Arial"/>
        <family val="2"/>
      </rPr>
      <t>3</t>
    </r>
  </si>
  <si>
    <r>
      <t>6Ti</t>
    </r>
    <r>
      <rPr>
        <b/>
        <vertAlign val="subscript"/>
        <sz val="10"/>
        <rFont val="Arial"/>
        <family val="2"/>
      </rPr>
      <t>2</t>
    </r>
    <r>
      <rPr>
        <b/>
        <sz val="10"/>
        <rFont val="Arial"/>
        <family val="2"/>
      </rPr>
      <t>O</t>
    </r>
    <r>
      <rPr>
        <b/>
        <vertAlign val="subscript"/>
        <sz val="10"/>
        <rFont val="Arial"/>
        <family val="2"/>
      </rPr>
      <t>3</t>
    </r>
    <r>
      <rPr>
        <b/>
        <sz val="10"/>
        <rFont val="Arial"/>
        <family val="2"/>
      </rPr>
      <t xml:space="preserve"> + O</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4Ti</t>
    </r>
    <r>
      <rPr>
        <b/>
        <vertAlign val="subscript"/>
        <sz val="10"/>
        <rFont val="Arial"/>
        <family val="2"/>
      </rPr>
      <t>3</t>
    </r>
    <r>
      <rPr>
        <b/>
        <sz val="10"/>
        <rFont val="Arial"/>
        <family val="2"/>
      </rPr>
      <t>O</t>
    </r>
    <r>
      <rPr>
        <b/>
        <vertAlign val="subscript"/>
        <sz val="10"/>
        <rFont val="Arial"/>
        <family val="2"/>
      </rPr>
      <t>5</t>
    </r>
  </si>
  <si>
    <r>
      <t>3/2Fe</t>
    </r>
    <r>
      <rPr>
        <b/>
        <vertAlign val="subscript"/>
        <sz val="10"/>
        <rFont val="Arial"/>
        <family val="2"/>
      </rPr>
      <t xml:space="preserve"> </t>
    </r>
    <r>
      <rPr>
        <b/>
        <sz val="10"/>
        <rFont val="Arial"/>
        <family val="2"/>
      </rPr>
      <t>+ O</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1/2Fe</t>
    </r>
    <r>
      <rPr>
        <b/>
        <vertAlign val="subscript"/>
        <sz val="10"/>
        <rFont val="Arial"/>
        <family val="2"/>
      </rPr>
      <t>3</t>
    </r>
    <r>
      <rPr>
        <b/>
        <sz val="10"/>
        <rFont val="Arial"/>
        <family val="2"/>
      </rPr>
      <t>O</t>
    </r>
    <r>
      <rPr>
        <b/>
        <vertAlign val="subscript"/>
        <sz val="10"/>
        <rFont val="Arial"/>
        <family val="2"/>
      </rPr>
      <t>4</t>
    </r>
  </si>
  <si>
    <r>
      <t>4EuO</t>
    </r>
    <r>
      <rPr>
        <b/>
        <vertAlign val="subscript"/>
        <sz val="10"/>
        <rFont val="Arial"/>
        <family val="2"/>
      </rPr>
      <t xml:space="preserve"> </t>
    </r>
    <r>
      <rPr>
        <b/>
        <sz val="10"/>
        <rFont val="Arial"/>
        <family val="2"/>
      </rPr>
      <t>+O</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2Eu</t>
    </r>
    <r>
      <rPr>
        <b/>
        <vertAlign val="subscript"/>
        <sz val="10"/>
        <rFont val="Arial"/>
        <family val="2"/>
      </rPr>
      <t>2</t>
    </r>
    <r>
      <rPr>
        <b/>
        <sz val="10"/>
        <rFont val="Arial"/>
        <family val="2"/>
      </rPr>
      <t>O</t>
    </r>
    <r>
      <rPr>
        <b/>
        <vertAlign val="subscript"/>
        <sz val="10"/>
        <rFont val="Arial"/>
        <family val="2"/>
      </rPr>
      <t>3</t>
    </r>
  </si>
  <si>
    <r>
      <t>2Zn</t>
    </r>
    <r>
      <rPr>
        <b/>
        <vertAlign val="subscript"/>
        <sz val="10"/>
        <rFont val="Arial"/>
        <family val="2"/>
      </rPr>
      <t xml:space="preserve"> </t>
    </r>
    <r>
      <rPr>
        <b/>
        <sz val="10"/>
        <rFont val="Arial"/>
        <family val="2"/>
      </rPr>
      <t>+ O</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2ZnO</t>
    </r>
  </si>
  <si>
    <r>
      <t>2Mn</t>
    </r>
    <r>
      <rPr>
        <b/>
        <vertAlign val="subscript"/>
        <sz val="10"/>
        <rFont val="Arial"/>
        <family val="2"/>
      </rPr>
      <t xml:space="preserve"> </t>
    </r>
    <r>
      <rPr>
        <b/>
        <sz val="10"/>
        <rFont val="Arial"/>
        <family val="2"/>
      </rPr>
      <t>+ O</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2MnO</t>
    </r>
  </si>
  <si>
    <r>
      <t>4TiO</t>
    </r>
    <r>
      <rPr>
        <b/>
        <vertAlign val="subscript"/>
        <sz val="10"/>
        <rFont val="Arial"/>
        <family val="2"/>
      </rPr>
      <t xml:space="preserve"> </t>
    </r>
    <r>
      <rPr>
        <b/>
        <sz val="10"/>
        <rFont val="Arial"/>
        <family val="2"/>
      </rPr>
      <t>+ O</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2Ti</t>
    </r>
    <r>
      <rPr>
        <b/>
        <vertAlign val="subscript"/>
        <sz val="10"/>
        <rFont val="Arial"/>
        <family val="2"/>
      </rPr>
      <t>2</t>
    </r>
    <r>
      <rPr>
        <b/>
        <sz val="10"/>
        <rFont val="Arial"/>
        <family val="2"/>
      </rPr>
      <t>O</t>
    </r>
    <r>
      <rPr>
        <b/>
        <vertAlign val="subscript"/>
        <sz val="10"/>
        <rFont val="Arial"/>
        <family val="2"/>
      </rPr>
      <t>3</t>
    </r>
  </si>
  <si>
    <r>
      <t>2H</t>
    </r>
    <r>
      <rPr>
        <b/>
        <vertAlign val="subscript"/>
        <sz val="10"/>
        <rFont val="Arial"/>
        <family val="2"/>
      </rPr>
      <t>2</t>
    </r>
    <r>
      <rPr>
        <b/>
        <sz val="10"/>
        <rFont val="Arial"/>
        <family val="2"/>
      </rPr>
      <t xml:space="preserve"> + O</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2H</t>
    </r>
    <r>
      <rPr>
        <b/>
        <vertAlign val="subscript"/>
        <sz val="10"/>
        <rFont val="Arial"/>
        <family val="2"/>
      </rPr>
      <t>2</t>
    </r>
    <r>
      <rPr>
        <b/>
        <sz val="10"/>
        <rFont val="Arial"/>
        <family val="2"/>
      </rPr>
      <t>O</t>
    </r>
  </si>
  <si>
    <r>
      <t>1.09Pr + O</t>
    </r>
    <r>
      <rPr>
        <b/>
        <vertAlign val="subscript"/>
        <sz val="10"/>
        <rFont val="Arial"/>
        <family val="2"/>
      </rPr>
      <t>2</t>
    </r>
    <r>
      <rPr>
        <b/>
        <sz val="10"/>
        <rFont val="Arial"/>
        <family val="2"/>
      </rPr>
      <t xml:space="preserve"> = PrO</t>
    </r>
    <r>
      <rPr>
        <b/>
        <vertAlign val="subscript"/>
        <sz val="10"/>
        <rFont val="Arial"/>
        <family val="2"/>
      </rPr>
      <t>1</t>
    </r>
    <r>
      <rPr>
        <vertAlign val="subscript"/>
        <sz val="10"/>
        <rFont val="Arial"/>
        <family val="2"/>
      </rPr>
      <t>.83</t>
    </r>
  </si>
  <si>
    <r>
      <t>2Ce</t>
    </r>
    <r>
      <rPr>
        <b/>
        <vertAlign val="subscript"/>
        <sz val="10"/>
        <rFont val="Arial"/>
        <family val="2"/>
      </rPr>
      <t>2</t>
    </r>
    <r>
      <rPr>
        <b/>
        <sz val="10"/>
        <rFont val="Arial"/>
        <family val="2"/>
      </rPr>
      <t>O</t>
    </r>
    <r>
      <rPr>
        <b/>
        <vertAlign val="subscript"/>
        <sz val="10"/>
        <rFont val="Arial"/>
        <family val="2"/>
      </rPr>
      <t>3</t>
    </r>
    <r>
      <rPr>
        <b/>
        <sz val="10"/>
        <rFont val="Arial"/>
        <family val="2"/>
      </rPr>
      <t xml:space="preserve"> + O</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4CeO</t>
    </r>
    <r>
      <rPr>
        <b/>
        <vertAlign val="subscript"/>
        <sz val="10"/>
        <rFont val="Arial"/>
        <family val="2"/>
      </rPr>
      <t>2</t>
    </r>
    <r>
      <rPr>
        <b/>
        <sz val="10"/>
        <rFont val="Arial"/>
        <family val="2"/>
      </rPr>
      <t xml:space="preserve"> </t>
    </r>
  </si>
  <si>
    <r>
      <t>2Nb</t>
    </r>
    <r>
      <rPr>
        <b/>
        <vertAlign val="subscript"/>
        <sz val="10"/>
        <rFont val="Arial"/>
        <family val="2"/>
      </rPr>
      <t xml:space="preserve"> </t>
    </r>
    <r>
      <rPr>
        <b/>
        <sz val="10"/>
        <rFont val="Arial"/>
        <family val="2"/>
      </rPr>
      <t>+ O</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2NbO</t>
    </r>
  </si>
  <si>
    <r>
      <t>2Ti</t>
    </r>
    <r>
      <rPr>
        <b/>
        <vertAlign val="subscript"/>
        <sz val="10"/>
        <rFont val="Arial"/>
        <family val="2"/>
      </rPr>
      <t xml:space="preserve"> </t>
    </r>
    <r>
      <rPr>
        <b/>
        <sz val="10"/>
        <rFont val="Arial"/>
        <family val="2"/>
      </rPr>
      <t>+ O</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2TiO</t>
    </r>
  </si>
  <si>
    <r>
      <t>4VO</t>
    </r>
    <r>
      <rPr>
        <b/>
        <vertAlign val="subscript"/>
        <sz val="10"/>
        <rFont val="Arial"/>
        <family val="2"/>
      </rPr>
      <t xml:space="preserve"> </t>
    </r>
    <r>
      <rPr>
        <b/>
        <sz val="10"/>
        <rFont val="Arial"/>
        <family val="2"/>
      </rPr>
      <t>+ O</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2V</t>
    </r>
    <r>
      <rPr>
        <b/>
        <vertAlign val="subscript"/>
        <sz val="10"/>
        <rFont val="Arial"/>
        <family val="2"/>
      </rPr>
      <t>2</t>
    </r>
    <r>
      <rPr>
        <b/>
        <sz val="10"/>
        <rFont val="Arial"/>
        <family val="2"/>
      </rPr>
      <t>O</t>
    </r>
    <r>
      <rPr>
        <b/>
        <vertAlign val="subscript"/>
        <sz val="10"/>
        <rFont val="Arial"/>
        <family val="2"/>
      </rPr>
      <t>3</t>
    </r>
  </si>
  <si>
    <r>
      <t>4/3Pu</t>
    </r>
    <r>
      <rPr>
        <b/>
        <vertAlign val="subscript"/>
        <sz val="10"/>
        <rFont val="Arial"/>
        <family val="2"/>
      </rPr>
      <t xml:space="preserve"> </t>
    </r>
    <r>
      <rPr>
        <b/>
        <sz val="10"/>
        <rFont val="Arial"/>
        <family val="2"/>
      </rPr>
      <t>+ O</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2/3Pu</t>
    </r>
    <r>
      <rPr>
        <b/>
        <vertAlign val="subscript"/>
        <sz val="10"/>
        <rFont val="Arial"/>
        <family val="2"/>
      </rPr>
      <t>2</t>
    </r>
    <r>
      <rPr>
        <b/>
        <sz val="10"/>
        <rFont val="Arial"/>
        <family val="2"/>
      </rPr>
      <t>O</t>
    </r>
    <r>
      <rPr>
        <b/>
        <vertAlign val="subscript"/>
        <sz val="10"/>
        <rFont val="Arial"/>
        <family val="2"/>
      </rPr>
      <t>3</t>
    </r>
  </si>
  <si>
    <r>
      <t>4/5Ta</t>
    </r>
    <r>
      <rPr>
        <b/>
        <vertAlign val="subscript"/>
        <sz val="10"/>
        <rFont val="Arial"/>
        <family val="2"/>
      </rPr>
      <t xml:space="preserve"> </t>
    </r>
    <r>
      <rPr>
        <b/>
        <sz val="10"/>
        <rFont val="Arial"/>
        <family val="2"/>
      </rPr>
      <t>+ O</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2/5Ta</t>
    </r>
    <r>
      <rPr>
        <b/>
        <vertAlign val="subscript"/>
        <sz val="10"/>
        <rFont val="Arial"/>
        <family val="2"/>
      </rPr>
      <t>2</t>
    </r>
    <r>
      <rPr>
        <b/>
        <sz val="10"/>
        <rFont val="Arial"/>
        <family val="2"/>
      </rPr>
      <t>O</t>
    </r>
    <r>
      <rPr>
        <b/>
        <vertAlign val="subscript"/>
        <sz val="10"/>
        <rFont val="Arial"/>
        <family val="2"/>
      </rPr>
      <t>5</t>
    </r>
  </si>
  <si>
    <r>
      <t>2Nb</t>
    </r>
    <r>
      <rPr>
        <b/>
        <vertAlign val="subscript"/>
        <sz val="10"/>
        <rFont val="Arial"/>
        <family val="2"/>
      </rPr>
      <t>2</t>
    </r>
    <r>
      <rPr>
        <b/>
        <sz val="10"/>
        <rFont val="Arial"/>
        <family val="2"/>
      </rPr>
      <t>O</t>
    </r>
    <r>
      <rPr>
        <b/>
        <vertAlign val="subscript"/>
        <sz val="10"/>
        <rFont val="Arial"/>
        <family val="2"/>
      </rPr>
      <t>3</t>
    </r>
    <r>
      <rPr>
        <b/>
        <sz val="10"/>
        <rFont val="Arial"/>
        <family val="2"/>
      </rPr>
      <t xml:space="preserve"> + O</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4NbO</t>
    </r>
    <r>
      <rPr>
        <b/>
        <vertAlign val="subscript"/>
        <sz val="10"/>
        <rFont val="Arial"/>
        <family val="2"/>
      </rPr>
      <t>2</t>
    </r>
  </si>
  <si>
    <r>
      <t>4/3Er</t>
    </r>
    <r>
      <rPr>
        <b/>
        <vertAlign val="subscript"/>
        <sz val="10"/>
        <rFont val="Arial"/>
        <family val="2"/>
      </rPr>
      <t xml:space="preserve"> </t>
    </r>
    <r>
      <rPr>
        <b/>
        <sz val="10"/>
        <rFont val="Arial"/>
        <family val="2"/>
      </rPr>
      <t>+O</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2/3Er</t>
    </r>
    <r>
      <rPr>
        <b/>
        <vertAlign val="subscript"/>
        <sz val="10"/>
        <rFont val="Arial"/>
        <family val="2"/>
      </rPr>
      <t>2</t>
    </r>
    <r>
      <rPr>
        <b/>
        <sz val="10"/>
        <rFont val="Arial"/>
        <family val="2"/>
      </rPr>
      <t>O</t>
    </r>
    <r>
      <rPr>
        <b/>
        <vertAlign val="subscript"/>
        <sz val="10"/>
        <rFont val="Arial"/>
        <family val="2"/>
      </rPr>
      <t>3</t>
    </r>
  </si>
  <si>
    <r>
      <t>2V</t>
    </r>
    <r>
      <rPr>
        <b/>
        <vertAlign val="subscript"/>
        <sz val="10"/>
        <rFont val="Arial"/>
        <family val="2"/>
      </rPr>
      <t xml:space="preserve"> </t>
    </r>
    <r>
      <rPr>
        <b/>
        <sz val="10"/>
        <rFont val="Arial"/>
        <family val="2"/>
      </rPr>
      <t>+ O</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2VO</t>
    </r>
  </si>
  <si>
    <r>
      <t>4/3Al</t>
    </r>
    <r>
      <rPr>
        <b/>
        <vertAlign val="subscript"/>
        <sz val="10"/>
        <rFont val="Arial"/>
        <family val="2"/>
      </rPr>
      <t xml:space="preserve"> </t>
    </r>
    <r>
      <rPr>
        <b/>
        <sz val="10"/>
        <rFont val="Arial"/>
        <family val="2"/>
      </rPr>
      <t>+O</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2/3Al</t>
    </r>
    <r>
      <rPr>
        <b/>
        <vertAlign val="subscript"/>
        <sz val="10"/>
        <rFont val="Arial"/>
        <family val="2"/>
      </rPr>
      <t>2</t>
    </r>
    <r>
      <rPr>
        <b/>
        <sz val="10"/>
        <rFont val="Arial"/>
        <family val="2"/>
      </rPr>
      <t>O</t>
    </r>
    <r>
      <rPr>
        <b/>
        <vertAlign val="subscript"/>
        <sz val="10"/>
        <rFont val="Arial"/>
        <family val="2"/>
      </rPr>
      <t>3</t>
    </r>
  </si>
  <si>
    <r>
      <t>Zr</t>
    </r>
    <r>
      <rPr>
        <b/>
        <vertAlign val="subscript"/>
        <sz val="10"/>
        <rFont val="Arial"/>
        <family val="2"/>
      </rPr>
      <t xml:space="preserve"> </t>
    </r>
    <r>
      <rPr>
        <b/>
        <sz val="10"/>
        <rFont val="Arial"/>
        <family val="2"/>
      </rPr>
      <t>+ O</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ZrO</t>
    </r>
    <r>
      <rPr>
        <b/>
        <vertAlign val="subscript"/>
        <sz val="10"/>
        <rFont val="Arial"/>
        <family val="2"/>
      </rPr>
      <t>2</t>
    </r>
  </si>
  <si>
    <r>
      <t>U</t>
    </r>
    <r>
      <rPr>
        <b/>
        <vertAlign val="subscript"/>
        <sz val="10"/>
        <rFont val="Arial"/>
        <family val="2"/>
      </rPr>
      <t xml:space="preserve"> </t>
    </r>
    <r>
      <rPr>
        <b/>
        <sz val="10"/>
        <rFont val="Arial"/>
        <family val="2"/>
      </rPr>
      <t>+ O</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UO</t>
    </r>
    <r>
      <rPr>
        <b/>
        <vertAlign val="subscript"/>
        <sz val="10"/>
        <rFont val="Arial"/>
        <family val="2"/>
      </rPr>
      <t>2</t>
    </r>
  </si>
  <si>
    <r>
      <t>4/3Dy</t>
    </r>
    <r>
      <rPr>
        <b/>
        <vertAlign val="subscript"/>
        <sz val="10"/>
        <rFont val="Arial"/>
        <family val="2"/>
      </rPr>
      <t xml:space="preserve"> </t>
    </r>
    <r>
      <rPr>
        <b/>
        <sz val="10"/>
        <rFont val="Arial"/>
        <family val="2"/>
      </rPr>
      <t>+O</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2/3Dy</t>
    </r>
    <r>
      <rPr>
        <b/>
        <vertAlign val="subscript"/>
        <sz val="10"/>
        <rFont val="Arial"/>
        <family val="2"/>
      </rPr>
      <t>2</t>
    </r>
    <r>
      <rPr>
        <b/>
        <sz val="10"/>
        <rFont val="Arial"/>
        <family val="2"/>
      </rPr>
      <t>O</t>
    </r>
    <r>
      <rPr>
        <b/>
        <vertAlign val="subscript"/>
        <sz val="10"/>
        <rFont val="Arial"/>
        <family val="2"/>
      </rPr>
      <t>3</t>
    </r>
  </si>
  <si>
    <r>
      <t>1.17Tb + O</t>
    </r>
    <r>
      <rPr>
        <b/>
        <vertAlign val="subscript"/>
        <sz val="10"/>
        <rFont val="Arial"/>
        <family val="2"/>
      </rPr>
      <t>2</t>
    </r>
    <r>
      <rPr>
        <b/>
        <sz val="10"/>
        <rFont val="Arial"/>
        <family val="2"/>
      </rPr>
      <t xml:space="preserve"> = 1.17TbO</t>
    </r>
    <r>
      <rPr>
        <b/>
        <vertAlign val="subscript"/>
        <sz val="10"/>
        <rFont val="Arial"/>
        <family val="2"/>
      </rPr>
      <t>1.709</t>
    </r>
  </si>
  <si>
    <r>
      <t>4/3La</t>
    </r>
    <r>
      <rPr>
        <b/>
        <vertAlign val="subscript"/>
        <sz val="10"/>
        <rFont val="Arial"/>
        <family val="2"/>
      </rPr>
      <t xml:space="preserve"> </t>
    </r>
    <r>
      <rPr>
        <b/>
        <sz val="10"/>
        <rFont val="Arial"/>
        <family val="2"/>
      </rPr>
      <t>+ O</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2/3La</t>
    </r>
    <r>
      <rPr>
        <b/>
        <vertAlign val="subscript"/>
        <sz val="10"/>
        <rFont val="Arial"/>
        <family val="2"/>
      </rPr>
      <t>2</t>
    </r>
    <r>
      <rPr>
        <b/>
        <sz val="10"/>
        <rFont val="Arial"/>
        <family val="2"/>
      </rPr>
      <t>O</t>
    </r>
    <r>
      <rPr>
        <b/>
        <vertAlign val="subscript"/>
        <sz val="10"/>
        <rFont val="Arial"/>
        <family val="2"/>
      </rPr>
      <t>3</t>
    </r>
  </si>
  <si>
    <r>
      <t>4/3Ce</t>
    </r>
    <r>
      <rPr>
        <b/>
        <vertAlign val="subscript"/>
        <sz val="10"/>
        <rFont val="Arial"/>
        <family val="2"/>
      </rPr>
      <t xml:space="preserve"> </t>
    </r>
    <r>
      <rPr>
        <b/>
        <sz val="10"/>
        <rFont val="Arial"/>
        <family val="2"/>
      </rPr>
      <t>+O</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2/3Ce</t>
    </r>
    <r>
      <rPr>
        <b/>
        <vertAlign val="subscript"/>
        <sz val="10"/>
        <rFont val="Arial"/>
        <family val="2"/>
      </rPr>
      <t>2</t>
    </r>
    <r>
      <rPr>
        <b/>
        <sz val="10"/>
        <rFont val="Arial"/>
        <family val="2"/>
      </rPr>
      <t>O</t>
    </r>
    <r>
      <rPr>
        <b/>
        <vertAlign val="subscript"/>
        <sz val="10"/>
        <rFont val="Arial"/>
        <family val="2"/>
      </rPr>
      <t>3</t>
    </r>
  </si>
  <si>
    <r>
      <t>2Ba</t>
    </r>
    <r>
      <rPr>
        <b/>
        <vertAlign val="subscript"/>
        <sz val="10"/>
        <rFont val="Arial"/>
        <family val="2"/>
      </rPr>
      <t xml:space="preserve"> </t>
    </r>
    <r>
      <rPr>
        <b/>
        <sz val="10"/>
        <rFont val="Arial"/>
        <family val="2"/>
      </rPr>
      <t>+ O</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BaO</t>
    </r>
  </si>
  <si>
    <r>
      <t>4Li</t>
    </r>
    <r>
      <rPr>
        <b/>
        <vertAlign val="subscript"/>
        <sz val="10"/>
        <rFont val="Arial"/>
        <family val="2"/>
      </rPr>
      <t xml:space="preserve"> </t>
    </r>
    <r>
      <rPr>
        <b/>
        <sz val="10"/>
        <rFont val="Arial"/>
        <family val="2"/>
      </rPr>
      <t>+ O</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2Li</t>
    </r>
    <r>
      <rPr>
        <b/>
        <vertAlign val="subscript"/>
        <sz val="10"/>
        <rFont val="Arial"/>
        <family val="2"/>
      </rPr>
      <t>2</t>
    </r>
    <r>
      <rPr>
        <b/>
        <sz val="10"/>
        <rFont val="Arial"/>
        <family val="2"/>
      </rPr>
      <t>O</t>
    </r>
  </si>
  <si>
    <r>
      <t>2Sr</t>
    </r>
    <r>
      <rPr>
        <b/>
        <vertAlign val="subscript"/>
        <sz val="10"/>
        <rFont val="Arial"/>
        <family val="2"/>
      </rPr>
      <t xml:space="preserve"> </t>
    </r>
    <r>
      <rPr>
        <b/>
        <sz val="10"/>
        <rFont val="Arial"/>
        <family val="2"/>
      </rPr>
      <t>+ O</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2SrO</t>
    </r>
  </si>
  <si>
    <r>
      <t>2Eu</t>
    </r>
    <r>
      <rPr>
        <b/>
        <vertAlign val="subscript"/>
        <sz val="10"/>
        <rFont val="Arial"/>
        <family val="2"/>
      </rPr>
      <t xml:space="preserve"> </t>
    </r>
    <r>
      <rPr>
        <b/>
        <sz val="10"/>
        <rFont val="Arial"/>
        <family val="2"/>
      </rPr>
      <t>+ O</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2EuO</t>
    </r>
  </si>
  <si>
    <r>
      <t>4/3Pr</t>
    </r>
    <r>
      <rPr>
        <b/>
        <vertAlign val="subscript"/>
        <sz val="10"/>
        <rFont val="Arial"/>
        <family val="2"/>
      </rPr>
      <t xml:space="preserve"> </t>
    </r>
    <r>
      <rPr>
        <b/>
        <sz val="10"/>
        <rFont val="Arial"/>
        <family val="2"/>
      </rPr>
      <t>+ O</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2/3Pr</t>
    </r>
    <r>
      <rPr>
        <b/>
        <vertAlign val="subscript"/>
        <sz val="10"/>
        <rFont val="Arial"/>
        <family val="2"/>
      </rPr>
      <t>2</t>
    </r>
    <r>
      <rPr>
        <b/>
        <sz val="10"/>
        <rFont val="Arial"/>
        <family val="2"/>
      </rPr>
      <t>O</t>
    </r>
    <r>
      <rPr>
        <b/>
        <vertAlign val="subscript"/>
        <sz val="10"/>
        <rFont val="Arial"/>
        <family val="2"/>
      </rPr>
      <t>3</t>
    </r>
  </si>
  <si>
    <r>
      <t>2Be</t>
    </r>
    <r>
      <rPr>
        <b/>
        <vertAlign val="subscript"/>
        <sz val="10"/>
        <rFont val="Arial"/>
        <family val="2"/>
      </rPr>
      <t xml:space="preserve"> </t>
    </r>
    <r>
      <rPr>
        <b/>
        <sz val="10"/>
        <rFont val="Arial"/>
        <family val="2"/>
      </rPr>
      <t>+ O</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BeO</t>
    </r>
  </si>
  <si>
    <r>
      <t>Th</t>
    </r>
    <r>
      <rPr>
        <b/>
        <vertAlign val="subscript"/>
        <sz val="10"/>
        <rFont val="Arial"/>
        <family val="2"/>
      </rPr>
      <t xml:space="preserve"> </t>
    </r>
    <r>
      <rPr>
        <b/>
        <sz val="10"/>
        <rFont val="Arial"/>
        <family val="2"/>
      </rPr>
      <t>+ O</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ThO</t>
    </r>
    <r>
      <rPr>
        <b/>
        <vertAlign val="subscript"/>
        <sz val="10"/>
        <rFont val="Arial"/>
        <family val="2"/>
      </rPr>
      <t>2</t>
    </r>
  </si>
  <si>
    <r>
      <t>2Mg</t>
    </r>
    <r>
      <rPr>
        <b/>
        <vertAlign val="subscript"/>
        <sz val="10"/>
        <rFont val="Arial"/>
        <family val="2"/>
      </rPr>
      <t xml:space="preserve"> </t>
    </r>
    <r>
      <rPr>
        <b/>
        <sz val="10"/>
        <rFont val="Arial"/>
        <family val="2"/>
      </rPr>
      <t>+ O</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2MgO</t>
    </r>
  </si>
  <si>
    <r>
      <t>4/3Lu</t>
    </r>
    <r>
      <rPr>
        <b/>
        <vertAlign val="subscript"/>
        <sz val="10"/>
        <rFont val="Arial"/>
        <family val="2"/>
      </rPr>
      <t xml:space="preserve"> </t>
    </r>
    <r>
      <rPr>
        <b/>
        <sz val="10"/>
        <rFont val="Arial"/>
        <family val="2"/>
      </rPr>
      <t>+ O</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2/3Lu</t>
    </r>
    <r>
      <rPr>
        <b/>
        <vertAlign val="subscript"/>
        <sz val="10"/>
        <rFont val="Arial"/>
        <family val="2"/>
      </rPr>
      <t>2</t>
    </r>
    <r>
      <rPr>
        <b/>
        <sz val="10"/>
        <rFont val="Arial"/>
        <family val="2"/>
      </rPr>
      <t>O</t>
    </r>
    <r>
      <rPr>
        <b/>
        <vertAlign val="subscript"/>
        <sz val="10"/>
        <rFont val="Arial"/>
        <family val="2"/>
      </rPr>
      <t>3</t>
    </r>
  </si>
  <si>
    <r>
      <t>4/3Sc</t>
    </r>
    <r>
      <rPr>
        <b/>
        <vertAlign val="subscript"/>
        <sz val="10"/>
        <rFont val="Arial"/>
        <family val="2"/>
      </rPr>
      <t xml:space="preserve"> </t>
    </r>
    <r>
      <rPr>
        <b/>
        <sz val="10"/>
        <rFont val="Arial"/>
        <family val="2"/>
      </rPr>
      <t>+ O</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2/3Sc</t>
    </r>
    <r>
      <rPr>
        <b/>
        <vertAlign val="subscript"/>
        <sz val="10"/>
        <rFont val="Arial"/>
        <family val="2"/>
      </rPr>
      <t>2</t>
    </r>
    <r>
      <rPr>
        <b/>
        <sz val="10"/>
        <rFont val="Arial"/>
        <family val="2"/>
      </rPr>
      <t>O</t>
    </r>
    <r>
      <rPr>
        <b/>
        <vertAlign val="subscript"/>
        <sz val="10"/>
        <rFont val="Arial"/>
        <family val="2"/>
      </rPr>
      <t>3</t>
    </r>
  </si>
  <si>
    <r>
      <t>4/3Gd</t>
    </r>
    <r>
      <rPr>
        <b/>
        <vertAlign val="subscript"/>
        <sz val="10"/>
        <rFont val="Arial"/>
        <family val="2"/>
      </rPr>
      <t xml:space="preserve"> </t>
    </r>
    <r>
      <rPr>
        <b/>
        <sz val="10"/>
        <rFont val="Arial"/>
        <family val="2"/>
      </rPr>
      <t>+O</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2/3Gd</t>
    </r>
    <r>
      <rPr>
        <b/>
        <vertAlign val="subscript"/>
        <sz val="10"/>
        <rFont val="Arial"/>
        <family val="2"/>
      </rPr>
      <t>2</t>
    </r>
    <r>
      <rPr>
        <b/>
        <sz val="10"/>
        <rFont val="Arial"/>
        <family val="2"/>
      </rPr>
      <t>O</t>
    </r>
    <r>
      <rPr>
        <b/>
        <vertAlign val="subscript"/>
        <sz val="10"/>
        <rFont val="Arial"/>
        <family val="2"/>
      </rPr>
      <t>3</t>
    </r>
  </si>
  <si>
    <r>
      <t>2Ca</t>
    </r>
    <r>
      <rPr>
        <b/>
        <vertAlign val="subscript"/>
        <sz val="10"/>
        <rFont val="Arial"/>
        <family val="2"/>
      </rPr>
      <t xml:space="preserve"> </t>
    </r>
    <r>
      <rPr>
        <b/>
        <sz val="10"/>
        <rFont val="Arial"/>
        <family val="2"/>
      </rPr>
      <t>+ O</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CaO</t>
    </r>
  </si>
  <si>
    <r>
      <t>4/3Tb</t>
    </r>
    <r>
      <rPr>
        <b/>
        <vertAlign val="subscript"/>
        <sz val="10"/>
        <rFont val="Arial"/>
        <family val="2"/>
      </rPr>
      <t xml:space="preserve"> </t>
    </r>
    <r>
      <rPr>
        <b/>
        <sz val="10"/>
        <rFont val="Arial"/>
        <family val="2"/>
      </rPr>
      <t>+ O</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2/3Tb</t>
    </r>
    <r>
      <rPr>
        <b/>
        <vertAlign val="subscript"/>
        <sz val="10"/>
        <rFont val="Arial"/>
        <family val="2"/>
      </rPr>
      <t>2</t>
    </r>
    <r>
      <rPr>
        <b/>
        <sz val="10"/>
        <rFont val="Arial"/>
        <family val="2"/>
      </rPr>
      <t>O</t>
    </r>
    <r>
      <rPr>
        <b/>
        <vertAlign val="subscript"/>
        <sz val="10"/>
        <rFont val="Arial"/>
        <family val="2"/>
      </rPr>
      <t>3</t>
    </r>
  </si>
  <si>
    <r>
      <t>4/3Y</t>
    </r>
    <r>
      <rPr>
        <b/>
        <vertAlign val="subscript"/>
        <sz val="10"/>
        <rFont val="Arial"/>
        <family val="2"/>
      </rPr>
      <t xml:space="preserve"> </t>
    </r>
    <r>
      <rPr>
        <b/>
        <sz val="10"/>
        <rFont val="Arial"/>
        <family val="2"/>
      </rPr>
      <t>+ O</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2/3Y</t>
    </r>
    <r>
      <rPr>
        <b/>
        <vertAlign val="subscript"/>
        <sz val="10"/>
        <rFont val="Arial"/>
        <family val="2"/>
      </rPr>
      <t>2</t>
    </r>
    <r>
      <rPr>
        <b/>
        <sz val="10"/>
        <rFont val="Arial"/>
        <family val="2"/>
      </rPr>
      <t>O</t>
    </r>
    <r>
      <rPr>
        <b/>
        <vertAlign val="subscript"/>
        <sz val="10"/>
        <rFont val="Arial"/>
        <family val="2"/>
      </rPr>
      <t>3</t>
    </r>
  </si>
  <si>
    <r>
      <t>4Bi</t>
    </r>
    <r>
      <rPr>
        <b/>
        <vertAlign val="subscript"/>
        <sz val="10"/>
        <rFont val="Arial"/>
        <family val="2"/>
      </rPr>
      <t>3</t>
    </r>
    <r>
      <rPr>
        <b/>
        <sz val="10"/>
        <rFont val="Arial"/>
        <family val="2"/>
      </rPr>
      <t>O</t>
    </r>
    <r>
      <rPr>
        <b/>
        <vertAlign val="subscript"/>
        <sz val="10"/>
        <rFont val="Arial"/>
        <family val="2"/>
      </rPr>
      <t>4</t>
    </r>
    <r>
      <rPr>
        <b/>
        <sz val="10"/>
        <rFont val="Arial"/>
        <family val="2"/>
      </rPr>
      <t>+O</t>
    </r>
    <r>
      <rPr>
        <b/>
        <vertAlign val="subscript"/>
        <sz val="10"/>
        <rFont val="Arial"/>
        <family val="2"/>
      </rPr>
      <t>2</t>
    </r>
    <r>
      <rPr>
        <b/>
        <sz val="10"/>
        <rFont val="Arial"/>
        <family val="2"/>
      </rPr>
      <t xml:space="preserve"> = 6Bi</t>
    </r>
    <r>
      <rPr>
        <b/>
        <vertAlign val="subscript"/>
        <sz val="10"/>
        <rFont val="Arial"/>
        <family val="2"/>
      </rPr>
      <t>2</t>
    </r>
    <r>
      <rPr>
        <b/>
        <sz val="10"/>
        <rFont val="Arial"/>
        <family val="2"/>
      </rPr>
      <t>O</t>
    </r>
    <r>
      <rPr>
        <b/>
        <vertAlign val="subscript"/>
        <sz val="10"/>
        <rFont val="Arial"/>
        <family val="2"/>
      </rPr>
      <t>3</t>
    </r>
  </si>
  <si>
    <r>
      <t>2Ce</t>
    </r>
    <r>
      <rPr>
        <b/>
        <vertAlign val="subscript"/>
        <sz val="10"/>
        <rFont val="Arial"/>
        <family val="2"/>
      </rPr>
      <t>2</t>
    </r>
    <r>
      <rPr>
        <b/>
        <sz val="10"/>
        <rFont val="Arial"/>
        <family val="2"/>
      </rPr>
      <t>O</t>
    </r>
    <r>
      <rPr>
        <b/>
        <vertAlign val="subscript"/>
        <sz val="10"/>
        <rFont val="Arial"/>
        <family val="2"/>
      </rPr>
      <t>3</t>
    </r>
    <r>
      <rPr>
        <b/>
        <sz val="10"/>
        <rFont val="Arial"/>
        <family val="2"/>
      </rPr>
      <t xml:space="preserve"> + O</t>
    </r>
    <r>
      <rPr>
        <b/>
        <vertAlign val="subscript"/>
        <sz val="10"/>
        <rFont val="Arial"/>
        <family val="2"/>
      </rPr>
      <t>2</t>
    </r>
    <r>
      <rPr>
        <b/>
        <sz val="10"/>
        <rFont val="Arial"/>
        <family val="2"/>
      </rPr>
      <t xml:space="preserve"> = 4CeO</t>
    </r>
    <r>
      <rPr>
        <b/>
        <vertAlign val="subscript"/>
        <sz val="10"/>
        <rFont val="Arial"/>
        <family val="2"/>
      </rPr>
      <t>2</t>
    </r>
    <r>
      <rPr>
        <b/>
        <sz val="10"/>
        <rFont val="Arial"/>
        <family val="2"/>
      </rPr>
      <t xml:space="preserve"> </t>
    </r>
  </si>
  <si>
    <r>
      <t>2Cr</t>
    </r>
    <r>
      <rPr>
        <b/>
        <vertAlign val="subscript"/>
        <sz val="10"/>
        <rFont val="Arial"/>
        <family val="2"/>
      </rPr>
      <t>2</t>
    </r>
    <r>
      <rPr>
        <b/>
        <sz val="10"/>
        <rFont val="Arial"/>
        <family val="2"/>
      </rPr>
      <t>O</t>
    </r>
    <r>
      <rPr>
        <b/>
        <vertAlign val="subscript"/>
        <sz val="10"/>
        <rFont val="Arial"/>
        <family val="2"/>
      </rPr>
      <t>3</t>
    </r>
    <r>
      <rPr>
        <b/>
        <sz val="10"/>
        <rFont val="Arial"/>
        <family val="2"/>
      </rPr>
      <t xml:space="preserve"> + O</t>
    </r>
    <r>
      <rPr>
        <b/>
        <vertAlign val="subscript"/>
        <sz val="10"/>
        <rFont val="Arial"/>
        <family val="2"/>
      </rPr>
      <t>2</t>
    </r>
    <r>
      <rPr>
        <b/>
        <sz val="10"/>
        <rFont val="Arial"/>
        <family val="2"/>
      </rPr>
      <t xml:space="preserve"> = 4CrO</t>
    </r>
    <r>
      <rPr>
        <b/>
        <vertAlign val="subscript"/>
        <sz val="10"/>
        <rFont val="Arial"/>
        <family val="2"/>
      </rPr>
      <t>2</t>
    </r>
    <r>
      <rPr>
        <b/>
        <sz val="10"/>
        <rFont val="Arial"/>
        <family val="2"/>
      </rPr>
      <t xml:space="preserve"> </t>
    </r>
  </si>
  <si>
    <r>
      <t>4EuO</t>
    </r>
    <r>
      <rPr>
        <b/>
        <vertAlign val="subscript"/>
        <sz val="10"/>
        <rFont val="Arial"/>
        <family val="2"/>
      </rPr>
      <t xml:space="preserve"> </t>
    </r>
    <r>
      <rPr>
        <b/>
        <sz val="10"/>
        <rFont val="Arial"/>
        <family val="2"/>
      </rPr>
      <t>+O</t>
    </r>
    <r>
      <rPr>
        <b/>
        <vertAlign val="subscript"/>
        <sz val="10"/>
        <rFont val="Arial"/>
        <family val="2"/>
      </rPr>
      <t>2</t>
    </r>
    <r>
      <rPr>
        <b/>
        <sz val="10"/>
        <rFont val="Arial"/>
        <family val="2"/>
      </rPr>
      <t xml:space="preserve"> = 2Eu</t>
    </r>
    <r>
      <rPr>
        <b/>
        <vertAlign val="subscript"/>
        <sz val="10"/>
        <rFont val="Arial"/>
        <family val="2"/>
      </rPr>
      <t>2</t>
    </r>
    <r>
      <rPr>
        <b/>
        <sz val="10"/>
        <rFont val="Arial"/>
        <family val="2"/>
      </rPr>
      <t>O</t>
    </r>
    <r>
      <rPr>
        <b/>
        <vertAlign val="subscript"/>
        <sz val="10"/>
        <rFont val="Arial"/>
        <family val="2"/>
      </rPr>
      <t>3</t>
    </r>
  </si>
  <si>
    <r>
      <t xml:space="preserve"> </t>
    </r>
    <r>
      <rPr>
        <b/>
        <sz val="10"/>
        <rFont val="Arial"/>
        <family val="2"/>
      </rPr>
      <t>2Mn</t>
    </r>
    <r>
      <rPr>
        <b/>
        <vertAlign val="subscript"/>
        <sz val="10"/>
        <rFont val="Arial"/>
        <family val="2"/>
      </rPr>
      <t>2</t>
    </r>
    <r>
      <rPr>
        <b/>
        <sz val="10"/>
        <rFont val="Arial"/>
        <family val="2"/>
      </rPr>
      <t>O</t>
    </r>
    <r>
      <rPr>
        <b/>
        <vertAlign val="subscript"/>
        <sz val="10"/>
        <rFont val="Arial"/>
        <family val="2"/>
      </rPr>
      <t xml:space="preserve">3 </t>
    </r>
    <r>
      <rPr>
        <b/>
        <sz val="10"/>
        <rFont val="Arial"/>
        <family val="2"/>
      </rPr>
      <t>+ O</t>
    </r>
    <r>
      <rPr>
        <b/>
        <vertAlign val="subscript"/>
        <sz val="10"/>
        <rFont val="Arial"/>
        <family val="2"/>
      </rPr>
      <t>2</t>
    </r>
    <r>
      <rPr>
        <b/>
        <sz val="10"/>
        <rFont val="Arial"/>
        <family val="2"/>
      </rPr>
      <t xml:space="preserve"> = 4MnO</t>
    </r>
    <r>
      <rPr>
        <b/>
        <vertAlign val="subscript"/>
        <sz val="10"/>
        <rFont val="Arial"/>
        <family val="2"/>
      </rPr>
      <t>2</t>
    </r>
  </si>
  <si>
    <r>
      <t>4NbO</t>
    </r>
    <r>
      <rPr>
        <b/>
        <vertAlign val="subscript"/>
        <sz val="10"/>
        <rFont val="Arial"/>
        <family val="2"/>
      </rPr>
      <t xml:space="preserve"> </t>
    </r>
    <r>
      <rPr>
        <b/>
        <sz val="10"/>
        <rFont val="Arial"/>
        <family val="2"/>
      </rPr>
      <t>+ O</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2Nb</t>
    </r>
    <r>
      <rPr>
        <b/>
        <vertAlign val="subscript"/>
        <sz val="10"/>
        <rFont val="Arial"/>
        <family val="2"/>
      </rPr>
      <t>2</t>
    </r>
    <r>
      <rPr>
        <b/>
        <sz val="10"/>
        <rFont val="Arial"/>
        <family val="2"/>
      </rPr>
      <t>O3</t>
    </r>
  </si>
  <si>
    <r>
      <t>2Nb</t>
    </r>
    <r>
      <rPr>
        <b/>
        <vertAlign val="subscript"/>
        <sz val="10"/>
        <rFont val="Arial"/>
        <family val="2"/>
      </rPr>
      <t>2</t>
    </r>
    <r>
      <rPr>
        <b/>
        <sz val="10"/>
        <rFont val="Arial"/>
        <family val="2"/>
      </rPr>
      <t>O</t>
    </r>
    <r>
      <rPr>
        <b/>
        <vertAlign val="subscript"/>
        <sz val="10"/>
        <rFont val="Arial"/>
        <family val="2"/>
      </rPr>
      <t>3</t>
    </r>
    <r>
      <rPr>
        <b/>
        <sz val="10"/>
        <rFont val="Arial"/>
        <family val="2"/>
      </rPr>
      <t xml:space="preserve"> + O</t>
    </r>
    <r>
      <rPr>
        <b/>
        <vertAlign val="subscript"/>
        <sz val="10"/>
        <rFont val="Arial"/>
        <family val="2"/>
      </rPr>
      <t>2</t>
    </r>
    <r>
      <rPr>
        <b/>
        <sz val="10"/>
        <rFont val="Arial"/>
        <family val="2"/>
      </rPr>
      <t xml:space="preserve"> = 4NbO</t>
    </r>
    <r>
      <rPr>
        <b/>
        <vertAlign val="subscript"/>
        <sz val="10"/>
        <rFont val="Arial"/>
        <family val="2"/>
      </rPr>
      <t>2</t>
    </r>
  </si>
  <si>
    <r>
      <t>TbO</t>
    </r>
    <r>
      <rPr>
        <b/>
        <vertAlign val="subscript"/>
        <sz val="10"/>
        <rFont val="Arial"/>
        <family val="2"/>
      </rPr>
      <t>1</t>
    </r>
    <r>
      <rPr>
        <b/>
        <sz val="10"/>
        <rFont val="Arial"/>
        <family val="2"/>
      </rPr>
      <t>.817</t>
    </r>
  </si>
  <si>
    <r>
      <t>6Ti</t>
    </r>
    <r>
      <rPr>
        <b/>
        <vertAlign val="subscript"/>
        <sz val="10"/>
        <rFont val="Arial"/>
        <family val="2"/>
      </rPr>
      <t>2</t>
    </r>
    <r>
      <rPr>
        <b/>
        <sz val="10"/>
        <rFont val="Arial"/>
        <family val="2"/>
      </rPr>
      <t>O</t>
    </r>
    <r>
      <rPr>
        <b/>
        <vertAlign val="subscript"/>
        <sz val="10"/>
        <rFont val="Arial"/>
        <family val="2"/>
      </rPr>
      <t>3</t>
    </r>
    <r>
      <rPr>
        <b/>
        <sz val="10"/>
        <rFont val="Arial"/>
        <family val="2"/>
      </rPr>
      <t xml:space="preserve"> + O</t>
    </r>
    <r>
      <rPr>
        <b/>
        <vertAlign val="subscript"/>
        <sz val="10"/>
        <rFont val="Arial"/>
        <family val="2"/>
      </rPr>
      <t>2</t>
    </r>
    <r>
      <rPr>
        <b/>
        <sz val="10"/>
        <rFont val="Arial"/>
        <family val="2"/>
      </rPr>
      <t xml:space="preserve"> = 4Ti</t>
    </r>
    <r>
      <rPr>
        <b/>
        <vertAlign val="subscript"/>
        <sz val="10"/>
        <rFont val="Arial"/>
        <family val="2"/>
      </rPr>
      <t>3</t>
    </r>
    <r>
      <rPr>
        <b/>
        <sz val="10"/>
        <rFont val="Arial"/>
        <family val="2"/>
      </rPr>
      <t>O</t>
    </r>
    <r>
      <rPr>
        <b/>
        <vertAlign val="subscript"/>
        <sz val="10"/>
        <rFont val="Arial"/>
        <family val="2"/>
      </rPr>
      <t>5</t>
    </r>
  </si>
  <si>
    <r>
      <t>2Ti</t>
    </r>
    <r>
      <rPr>
        <b/>
        <vertAlign val="subscript"/>
        <sz val="10"/>
        <rFont val="Arial"/>
        <family val="2"/>
      </rPr>
      <t>3</t>
    </r>
    <r>
      <rPr>
        <b/>
        <sz val="10"/>
        <rFont val="Arial"/>
        <family val="2"/>
      </rPr>
      <t>O</t>
    </r>
    <r>
      <rPr>
        <b/>
        <vertAlign val="subscript"/>
        <sz val="10"/>
        <rFont val="Arial"/>
        <family val="2"/>
      </rPr>
      <t>5</t>
    </r>
    <r>
      <rPr>
        <b/>
        <sz val="10"/>
        <rFont val="Arial"/>
        <family val="2"/>
      </rPr>
      <t xml:space="preserve"> + O</t>
    </r>
    <r>
      <rPr>
        <b/>
        <vertAlign val="subscript"/>
        <sz val="10"/>
        <rFont val="Arial"/>
        <family val="2"/>
      </rPr>
      <t>2</t>
    </r>
    <r>
      <rPr>
        <b/>
        <sz val="10"/>
        <rFont val="Arial"/>
        <family val="2"/>
      </rPr>
      <t xml:space="preserve"> = 6TiO</t>
    </r>
    <r>
      <rPr>
        <b/>
        <vertAlign val="subscript"/>
        <sz val="10"/>
        <rFont val="Arial"/>
        <family val="2"/>
      </rPr>
      <t>2</t>
    </r>
  </si>
  <si>
    <r>
      <t>Tl</t>
    </r>
    <r>
      <rPr>
        <b/>
        <vertAlign val="subscript"/>
        <sz val="10"/>
        <rFont val="Arial"/>
        <family val="2"/>
      </rPr>
      <t>2</t>
    </r>
    <r>
      <rPr>
        <b/>
        <sz val="10"/>
        <rFont val="Arial"/>
        <family val="2"/>
      </rPr>
      <t>O</t>
    </r>
    <r>
      <rPr>
        <b/>
        <vertAlign val="subscript"/>
        <sz val="10"/>
        <rFont val="Arial"/>
        <family val="2"/>
      </rPr>
      <t xml:space="preserve"> </t>
    </r>
    <r>
      <rPr>
        <b/>
        <sz val="10"/>
        <rFont val="Arial"/>
        <family val="2"/>
      </rPr>
      <t>+ O</t>
    </r>
    <r>
      <rPr>
        <b/>
        <vertAlign val="subscript"/>
        <sz val="10"/>
        <rFont val="Arial"/>
        <family val="2"/>
      </rPr>
      <t>2</t>
    </r>
    <r>
      <rPr>
        <b/>
        <sz val="10"/>
        <rFont val="Arial"/>
        <family val="2"/>
      </rPr>
      <t xml:space="preserve"> = Tl</t>
    </r>
    <r>
      <rPr>
        <b/>
        <vertAlign val="subscript"/>
        <sz val="10"/>
        <rFont val="Arial"/>
        <family val="2"/>
      </rPr>
      <t>2</t>
    </r>
    <r>
      <rPr>
        <b/>
        <sz val="10"/>
        <rFont val="Arial"/>
        <family val="2"/>
      </rPr>
      <t>O</t>
    </r>
    <r>
      <rPr>
        <b/>
        <vertAlign val="subscript"/>
        <sz val="10"/>
        <rFont val="Arial"/>
        <family val="2"/>
      </rPr>
      <t>3</t>
    </r>
  </si>
  <si>
    <r>
      <t>2V</t>
    </r>
    <r>
      <rPr>
        <b/>
        <vertAlign val="subscript"/>
        <sz val="10"/>
        <rFont val="Arial"/>
        <family val="2"/>
      </rPr>
      <t>2</t>
    </r>
    <r>
      <rPr>
        <b/>
        <sz val="10"/>
        <rFont val="Arial"/>
        <family val="2"/>
      </rPr>
      <t>O</t>
    </r>
    <r>
      <rPr>
        <b/>
        <vertAlign val="subscript"/>
        <sz val="10"/>
        <rFont val="Arial"/>
        <family val="2"/>
      </rPr>
      <t xml:space="preserve">3 </t>
    </r>
    <r>
      <rPr>
        <b/>
        <sz val="10"/>
        <rFont val="Arial"/>
        <family val="2"/>
      </rPr>
      <t>+ O</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4VO</t>
    </r>
    <r>
      <rPr>
        <b/>
        <vertAlign val="subscript"/>
        <sz val="10"/>
        <rFont val="Arial"/>
        <family val="2"/>
      </rPr>
      <t>2</t>
    </r>
  </si>
  <si>
    <r>
      <t>4VO</t>
    </r>
    <r>
      <rPr>
        <b/>
        <vertAlign val="subscript"/>
        <sz val="10"/>
        <rFont val="Arial"/>
        <family val="2"/>
      </rPr>
      <t xml:space="preserve">2 </t>
    </r>
    <r>
      <rPr>
        <b/>
        <sz val="10"/>
        <rFont val="Arial"/>
        <family val="2"/>
      </rPr>
      <t>+ O</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2V</t>
    </r>
    <r>
      <rPr>
        <b/>
        <vertAlign val="subscript"/>
        <sz val="10"/>
        <rFont val="Arial"/>
        <family val="2"/>
      </rPr>
      <t>2</t>
    </r>
    <r>
      <rPr>
        <b/>
        <sz val="10"/>
        <rFont val="Arial"/>
        <family val="2"/>
      </rPr>
      <t>O</t>
    </r>
    <r>
      <rPr>
        <b/>
        <vertAlign val="subscript"/>
        <sz val="10"/>
        <rFont val="Arial"/>
        <family val="2"/>
      </rPr>
      <t>5</t>
    </r>
  </si>
  <si>
    <r>
      <t>V</t>
    </r>
    <r>
      <rPr>
        <b/>
        <vertAlign val="subscript"/>
        <sz val="10"/>
        <rFont val="Arial"/>
        <family val="2"/>
      </rPr>
      <t>2</t>
    </r>
    <r>
      <rPr>
        <b/>
        <sz val="10"/>
        <rFont val="Arial"/>
        <family val="2"/>
      </rPr>
      <t>O</t>
    </r>
    <r>
      <rPr>
        <b/>
        <vertAlign val="subscript"/>
        <sz val="10"/>
        <rFont val="Arial"/>
        <family val="2"/>
      </rPr>
      <t xml:space="preserve">3 </t>
    </r>
    <r>
      <rPr>
        <b/>
        <sz val="10"/>
        <rFont val="Arial"/>
        <family val="2"/>
      </rPr>
      <t>+ O</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V</t>
    </r>
    <r>
      <rPr>
        <b/>
        <vertAlign val="subscript"/>
        <sz val="10"/>
        <rFont val="Arial"/>
        <family val="2"/>
      </rPr>
      <t>2</t>
    </r>
    <r>
      <rPr>
        <b/>
        <sz val="10"/>
        <rFont val="Arial"/>
        <family val="2"/>
      </rPr>
      <t>O</t>
    </r>
    <r>
      <rPr>
        <b/>
        <vertAlign val="subscript"/>
        <sz val="10"/>
        <rFont val="Arial"/>
        <family val="2"/>
      </rPr>
      <t>5</t>
    </r>
  </si>
  <si>
    <t>Log_PC2</t>
  </si>
  <si>
    <t>T</t>
  </si>
  <si>
    <t>DG_at_2400</t>
  </si>
  <si>
    <t>Telluride Data</t>
  </si>
  <si>
    <t>x</t>
  </si>
  <si>
    <t>X</t>
  </si>
  <si>
    <r>
      <t>4/3Sb</t>
    </r>
    <r>
      <rPr>
        <b/>
        <vertAlign val="subscript"/>
        <sz val="10"/>
        <rFont val="Arial"/>
        <family val="2"/>
      </rPr>
      <t xml:space="preserve"> </t>
    </r>
    <r>
      <rPr>
        <b/>
        <sz val="10"/>
        <rFont val="Arial"/>
        <family val="2"/>
      </rPr>
      <t>+ Te</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2/3Sb</t>
    </r>
    <r>
      <rPr>
        <b/>
        <vertAlign val="subscript"/>
        <sz val="10"/>
        <rFont val="Arial"/>
        <family val="2"/>
      </rPr>
      <t>2</t>
    </r>
    <r>
      <rPr>
        <b/>
        <sz val="10"/>
        <rFont val="Arial"/>
        <family val="2"/>
      </rPr>
      <t>Te</t>
    </r>
    <r>
      <rPr>
        <b/>
        <vertAlign val="subscript"/>
        <sz val="10"/>
        <rFont val="Arial"/>
        <family val="2"/>
      </rPr>
      <t>3</t>
    </r>
  </si>
  <si>
    <r>
      <t>4/3Bi</t>
    </r>
    <r>
      <rPr>
        <b/>
        <vertAlign val="subscript"/>
        <sz val="10"/>
        <rFont val="Arial"/>
        <family val="2"/>
      </rPr>
      <t xml:space="preserve"> </t>
    </r>
    <r>
      <rPr>
        <b/>
        <sz val="10"/>
        <rFont val="Arial"/>
        <family val="2"/>
      </rPr>
      <t>+ Te</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2/3Bi</t>
    </r>
    <r>
      <rPr>
        <b/>
        <vertAlign val="subscript"/>
        <sz val="10"/>
        <rFont val="Arial"/>
        <family val="2"/>
      </rPr>
      <t>2</t>
    </r>
    <r>
      <rPr>
        <b/>
        <sz val="10"/>
        <rFont val="Arial"/>
        <family val="2"/>
      </rPr>
      <t>Te</t>
    </r>
    <r>
      <rPr>
        <b/>
        <vertAlign val="subscript"/>
        <sz val="10"/>
        <rFont val="Arial"/>
        <family val="2"/>
      </rPr>
      <t>3</t>
    </r>
  </si>
  <si>
    <r>
      <t>4Ag</t>
    </r>
    <r>
      <rPr>
        <b/>
        <vertAlign val="subscript"/>
        <sz val="10"/>
        <rFont val="Arial"/>
        <family val="2"/>
      </rPr>
      <t xml:space="preserve"> </t>
    </r>
    <r>
      <rPr>
        <b/>
        <sz val="10"/>
        <rFont val="Arial"/>
        <family val="2"/>
      </rPr>
      <t>+ Te</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2Ag</t>
    </r>
    <r>
      <rPr>
        <b/>
        <vertAlign val="subscript"/>
        <sz val="10"/>
        <rFont val="Arial"/>
        <family val="2"/>
      </rPr>
      <t>2</t>
    </r>
    <r>
      <rPr>
        <b/>
        <sz val="10"/>
        <rFont val="Arial"/>
        <family val="2"/>
      </rPr>
      <t>Te</t>
    </r>
  </si>
  <si>
    <r>
      <t>2Ge</t>
    </r>
    <r>
      <rPr>
        <b/>
        <vertAlign val="subscript"/>
        <sz val="10"/>
        <rFont val="Arial"/>
        <family val="2"/>
      </rPr>
      <t xml:space="preserve"> </t>
    </r>
    <r>
      <rPr>
        <b/>
        <sz val="10"/>
        <rFont val="Arial"/>
        <family val="2"/>
      </rPr>
      <t>+ Te</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2GeTe</t>
    </r>
  </si>
  <si>
    <r>
      <t>2Hg</t>
    </r>
    <r>
      <rPr>
        <b/>
        <vertAlign val="subscript"/>
        <sz val="10"/>
        <rFont val="Arial"/>
        <family val="2"/>
      </rPr>
      <t xml:space="preserve"> </t>
    </r>
    <r>
      <rPr>
        <b/>
        <sz val="10"/>
        <rFont val="Arial"/>
        <family val="2"/>
      </rPr>
      <t>+ Te</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2HgTe</t>
    </r>
  </si>
  <si>
    <r>
      <t>2Sn</t>
    </r>
    <r>
      <rPr>
        <b/>
        <vertAlign val="subscript"/>
        <sz val="10"/>
        <rFont val="Arial"/>
        <family val="2"/>
      </rPr>
      <t xml:space="preserve"> </t>
    </r>
    <r>
      <rPr>
        <b/>
        <sz val="10"/>
        <rFont val="Arial"/>
        <family val="2"/>
      </rPr>
      <t>+ Te</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2SnTe</t>
    </r>
  </si>
  <si>
    <r>
      <t>2Pb</t>
    </r>
    <r>
      <rPr>
        <b/>
        <vertAlign val="subscript"/>
        <sz val="10"/>
        <rFont val="Arial"/>
        <family val="2"/>
      </rPr>
      <t xml:space="preserve"> </t>
    </r>
    <r>
      <rPr>
        <b/>
        <sz val="10"/>
        <rFont val="Arial"/>
        <family val="2"/>
      </rPr>
      <t>+ Te</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2PbTe</t>
    </r>
  </si>
  <si>
    <r>
      <t>2Mn</t>
    </r>
    <r>
      <rPr>
        <b/>
        <vertAlign val="subscript"/>
        <sz val="10"/>
        <rFont val="Arial"/>
        <family val="2"/>
      </rPr>
      <t xml:space="preserve"> </t>
    </r>
    <r>
      <rPr>
        <b/>
        <sz val="10"/>
        <rFont val="Arial"/>
        <family val="2"/>
      </rPr>
      <t>+ Te</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2MnTe</t>
    </r>
  </si>
  <si>
    <r>
      <t>2Cd</t>
    </r>
    <r>
      <rPr>
        <b/>
        <vertAlign val="subscript"/>
        <sz val="10"/>
        <rFont val="Arial"/>
        <family val="2"/>
      </rPr>
      <t xml:space="preserve"> </t>
    </r>
    <r>
      <rPr>
        <b/>
        <sz val="10"/>
        <rFont val="Arial"/>
        <family val="2"/>
      </rPr>
      <t>+ Te</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2CdTe</t>
    </r>
  </si>
  <si>
    <r>
      <t>2Zn</t>
    </r>
    <r>
      <rPr>
        <b/>
        <vertAlign val="subscript"/>
        <sz val="10"/>
        <rFont val="Arial"/>
        <family val="2"/>
      </rPr>
      <t xml:space="preserve"> </t>
    </r>
    <r>
      <rPr>
        <b/>
        <sz val="10"/>
        <rFont val="Arial"/>
        <family val="2"/>
      </rPr>
      <t>+ Te</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2ZnTe</t>
    </r>
  </si>
  <si>
    <r>
      <t>2Ca</t>
    </r>
    <r>
      <rPr>
        <b/>
        <vertAlign val="subscript"/>
        <sz val="10"/>
        <rFont val="Arial"/>
        <family val="2"/>
      </rPr>
      <t xml:space="preserve"> </t>
    </r>
    <r>
      <rPr>
        <b/>
        <sz val="10"/>
        <rFont val="Arial"/>
        <family val="2"/>
      </rPr>
      <t>+ Te</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2CaTe</t>
    </r>
  </si>
  <si>
    <r>
      <t>2Fe</t>
    </r>
    <r>
      <rPr>
        <b/>
        <vertAlign val="subscript"/>
        <sz val="10"/>
        <rFont val="Arial"/>
        <family val="2"/>
      </rPr>
      <t xml:space="preserve"> </t>
    </r>
    <r>
      <rPr>
        <b/>
        <sz val="10"/>
        <rFont val="Arial"/>
        <family val="2"/>
      </rPr>
      <t>+ S</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2FeS</t>
    </r>
  </si>
  <si>
    <r>
      <t>2FeS</t>
    </r>
    <r>
      <rPr>
        <b/>
        <vertAlign val="subscript"/>
        <sz val="10"/>
        <rFont val="Arial"/>
        <family val="2"/>
      </rPr>
      <t xml:space="preserve"> </t>
    </r>
    <r>
      <rPr>
        <b/>
        <sz val="10"/>
        <rFont val="Arial"/>
        <family val="2"/>
      </rPr>
      <t>+ S</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2FeS</t>
    </r>
    <r>
      <rPr>
        <b/>
        <vertAlign val="subscript"/>
        <sz val="10"/>
        <rFont val="Arial"/>
        <family val="2"/>
      </rPr>
      <t>2</t>
    </r>
  </si>
  <si>
    <r>
      <t>Fe</t>
    </r>
    <r>
      <rPr>
        <b/>
        <vertAlign val="subscript"/>
        <sz val="10"/>
        <rFont val="Arial"/>
        <family val="2"/>
      </rPr>
      <t xml:space="preserve"> </t>
    </r>
    <r>
      <rPr>
        <b/>
        <sz val="10"/>
        <rFont val="Arial"/>
        <family val="2"/>
      </rPr>
      <t>+ S</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FeS</t>
    </r>
    <r>
      <rPr>
        <b/>
        <vertAlign val="subscript"/>
        <sz val="10"/>
        <rFont val="Arial"/>
        <family val="2"/>
      </rPr>
      <t>2</t>
    </r>
  </si>
  <si>
    <t>Sulfide Data</t>
  </si>
  <si>
    <t>SO</t>
  </si>
  <si>
    <r>
      <t>2C</t>
    </r>
    <r>
      <rPr>
        <b/>
        <vertAlign val="subscript"/>
        <sz val="10"/>
        <rFont val="Arial"/>
        <family val="2"/>
      </rPr>
      <t xml:space="preserve"> </t>
    </r>
    <r>
      <rPr>
        <b/>
        <sz val="10"/>
        <rFont val="Arial"/>
        <family val="2"/>
      </rPr>
      <t>+ S</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2CS</t>
    </r>
  </si>
  <si>
    <r>
      <t>2Pt</t>
    </r>
    <r>
      <rPr>
        <b/>
        <vertAlign val="subscript"/>
        <sz val="10"/>
        <rFont val="Arial"/>
        <family val="2"/>
      </rPr>
      <t xml:space="preserve"> </t>
    </r>
    <r>
      <rPr>
        <b/>
        <sz val="10"/>
        <rFont val="Arial"/>
        <family val="2"/>
      </rPr>
      <t>+ S</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2PtS</t>
    </r>
  </si>
  <si>
    <r>
      <t>4Ag</t>
    </r>
    <r>
      <rPr>
        <b/>
        <vertAlign val="subscript"/>
        <sz val="10"/>
        <rFont val="Arial"/>
        <family val="2"/>
      </rPr>
      <t xml:space="preserve"> </t>
    </r>
    <r>
      <rPr>
        <b/>
        <sz val="10"/>
        <rFont val="Arial"/>
        <family val="2"/>
      </rPr>
      <t>+ S</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2Ag</t>
    </r>
    <r>
      <rPr>
        <b/>
        <vertAlign val="subscript"/>
        <sz val="10"/>
        <rFont val="Arial"/>
        <family val="2"/>
      </rPr>
      <t>2</t>
    </r>
    <r>
      <rPr>
        <b/>
        <sz val="10"/>
        <rFont val="Arial"/>
        <family val="2"/>
      </rPr>
      <t>S</t>
    </r>
  </si>
  <si>
    <r>
      <t>C</t>
    </r>
    <r>
      <rPr>
        <b/>
        <vertAlign val="subscript"/>
        <sz val="10"/>
        <rFont val="Arial"/>
        <family val="2"/>
      </rPr>
      <t xml:space="preserve"> </t>
    </r>
    <r>
      <rPr>
        <b/>
        <sz val="10"/>
        <rFont val="Arial"/>
        <family val="2"/>
      </rPr>
      <t>+ S</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CS</t>
    </r>
    <r>
      <rPr>
        <b/>
        <vertAlign val="subscript"/>
        <sz val="10"/>
        <rFont val="Arial"/>
        <family val="2"/>
      </rPr>
      <t>2</t>
    </r>
  </si>
  <si>
    <r>
      <t>2Cu</t>
    </r>
    <r>
      <rPr>
        <b/>
        <vertAlign val="subscript"/>
        <sz val="10"/>
        <rFont val="Arial"/>
        <family val="2"/>
      </rPr>
      <t xml:space="preserve"> </t>
    </r>
    <r>
      <rPr>
        <b/>
        <sz val="10"/>
        <rFont val="Arial"/>
        <family val="2"/>
      </rPr>
      <t>+ S</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2CuS</t>
    </r>
  </si>
  <si>
    <r>
      <t>4Cu</t>
    </r>
    <r>
      <rPr>
        <b/>
        <vertAlign val="subscript"/>
        <sz val="10"/>
        <rFont val="Arial"/>
        <family val="2"/>
      </rPr>
      <t xml:space="preserve"> </t>
    </r>
    <r>
      <rPr>
        <b/>
        <sz val="10"/>
        <rFont val="Arial"/>
        <family val="2"/>
      </rPr>
      <t>+ S</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2Cu</t>
    </r>
    <r>
      <rPr>
        <b/>
        <vertAlign val="subscript"/>
        <sz val="10"/>
        <rFont val="Arial"/>
        <family val="2"/>
      </rPr>
      <t>2</t>
    </r>
    <r>
      <rPr>
        <b/>
        <sz val="10"/>
        <rFont val="Arial"/>
        <family val="2"/>
      </rPr>
      <t>S</t>
    </r>
  </si>
  <si>
    <r>
      <t>4/3Ir</t>
    </r>
    <r>
      <rPr>
        <b/>
        <vertAlign val="subscript"/>
        <sz val="10"/>
        <rFont val="Arial"/>
        <family val="2"/>
      </rPr>
      <t xml:space="preserve"> </t>
    </r>
    <r>
      <rPr>
        <b/>
        <sz val="10"/>
        <rFont val="Arial"/>
        <family val="2"/>
      </rPr>
      <t>+ S</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2/3Ir</t>
    </r>
    <r>
      <rPr>
        <b/>
        <vertAlign val="subscript"/>
        <sz val="10"/>
        <rFont val="Arial"/>
        <family val="2"/>
      </rPr>
      <t>2</t>
    </r>
    <r>
      <rPr>
        <b/>
        <sz val="10"/>
        <rFont val="Arial"/>
        <family val="2"/>
      </rPr>
      <t>S</t>
    </r>
    <r>
      <rPr>
        <b/>
        <vertAlign val="subscript"/>
        <sz val="10"/>
        <rFont val="Arial"/>
        <family val="2"/>
      </rPr>
      <t>3</t>
    </r>
  </si>
  <si>
    <r>
      <t>2H</t>
    </r>
    <r>
      <rPr>
        <b/>
        <vertAlign val="subscript"/>
        <sz val="10"/>
        <rFont val="Arial"/>
        <family val="2"/>
      </rPr>
      <t>2</t>
    </r>
    <r>
      <rPr>
        <b/>
        <sz val="10"/>
        <rFont val="Arial"/>
        <family val="2"/>
      </rPr>
      <t xml:space="preserve"> + S</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2H</t>
    </r>
    <r>
      <rPr>
        <b/>
        <vertAlign val="subscript"/>
        <sz val="10"/>
        <rFont val="Arial"/>
        <family val="2"/>
      </rPr>
      <t>2</t>
    </r>
    <r>
      <rPr>
        <b/>
        <sz val="10"/>
        <rFont val="Arial"/>
        <family val="2"/>
      </rPr>
      <t>S</t>
    </r>
  </si>
  <si>
    <r>
      <t>2Ge</t>
    </r>
    <r>
      <rPr>
        <b/>
        <vertAlign val="subscript"/>
        <sz val="10"/>
        <rFont val="Arial"/>
        <family val="2"/>
      </rPr>
      <t xml:space="preserve"> </t>
    </r>
    <r>
      <rPr>
        <b/>
        <sz val="10"/>
        <rFont val="Arial"/>
        <family val="2"/>
      </rPr>
      <t>+ S</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2GeS</t>
    </r>
  </si>
  <si>
    <r>
      <t>2Pb</t>
    </r>
    <r>
      <rPr>
        <b/>
        <vertAlign val="subscript"/>
        <sz val="10"/>
        <rFont val="Arial"/>
        <family val="2"/>
      </rPr>
      <t xml:space="preserve"> </t>
    </r>
    <r>
      <rPr>
        <b/>
        <sz val="10"/>
        <rFont val="Arial"/>
        <family val="2"/>
      </rPr>
      <t>+ S</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2PbS</t>
    </r>
  </si>
  <si>
    <r>
      <t>O</t>
    </r>
    <r>
      <rPr>
        <b/>
        <vertAlign val="subscript"/>
        <sz val="10"/>
        <rFont val="Arial"/>
        <family val="2"/>
      </rPr>
      <t>2</t>
    </r>
    <r>
      <rPr>
        <b/>
        <sz val="10"/>
        <rFont val="Arial"/>
        <family val="2"/>
      </rPr>
      <t xml:space="preserve"> + S</t>
    </r>
    <r>
      <rPr>
        <b/>
        <vertAlign val="subscript"/>
        <sz val="10"/>
        <rFont val="Arial"/>
        <family val="2"/>
      </rPr>
      <t>2</t>
    </r>
    <r>
      <rPr>
        <b/>
        <sz val="10"/>
        <rFont val="Arial"/>
        <family val="2"/>
      </rPr>
      <t xml:space="preserve"> = 2SO</t>
    </r>
  </si>
  <si>
    <r>
      <t>9/4Co + S</t>
    </r>
    <r>
      <rPr>
        <b/>
        <vertAlign val="subscript"/>
        <sz val="10"/>
        <rFont val="Arial"/>
        <family val="2"/>
      </rPr>
      <t>2</t>
    </r>
    <r>
      <rPr>
        <b/>
        <sz val="10"/>
        <rFont val="Arial"/>
        <family val="2"/>
      </rPr>
      <t xml:space="preserve"> = 1/4Co9S</t>
    </r>
    <r>
      <rPr>
        <b/>
        <vertAlign val="subscript"/>
        <sz val="10"/>
        <rFont val="Arial"/>
        <family val="2"/>
      </rPr>
      <t>8</t>
    </r>
  </si>
  <si>
    <r>
      <t>W</t>
    </r>
    <r>
      <rPr>
        <b/>
        <vertAlign val="subscript"/>
        <sz val="10"/>
        <rFont val="Arial"/>
        <family val="2"/>
      </rPr>
      <t xml:space="preserve"> </t>
    </r>
    <r>
      <rPr>
        <b/>
        <sz val="10"/>
        <rFont val="Arial"/>
        <family val="2"/>
      </rPr>
      <t>+ S</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WS</t>
    </r>
    <r>
      <rPr>
        <b/>
        <vertAlign val="subscript"/>
        <sz val="10"/>
        <rFont val="Arial"/>
        <family val="2"/>
      </rPr>
      <t>2</t>
    </r>
  </si>
  <si>
    <r>
      <t>Si</t>
    </r>
    <r>
      <rPr>
        <b/>
        <vertAlign val="subscript"/>
        <sz val="10"/>
        <rFont val="Arial"/>
        <family val="2"/>
      </rPr>
      <t xml:space="preserve"> </t>
    </r>
    <r>
      <rPr>
        <b/>
        <sz val="10"/>
        <rFont val="Arial"/>
        <family val="2"/>
      </rPr>
      <t>+ S</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SiS</t>
    </r>
    <r>
      <rPr>
        <b/>
        <vertAlign val="subscript"/>
        <sz val="10"/>
        <rFont val="Arial"/>
        <family val="2"/>
      </rPr>
      <t>2</t>
    </r>
  </si>
  <si>
    <r>
      <t>3Ni</t>
    </r>
    <r>
      <rPr>
        <b/>
        <vertAlign val="subscript"/>
        <sz val="10"/>
        <rFont val="Arial"/>
        <family val="2"/>
      </rPr>
      <t xml:space="preserve"> </t>
    </r>
    <r>
      <rPr>
        <b/>
        <sz val="10"/>
        <rFont val="Arial"/>
        <family val="2"/>
      </rPr>
      <t>+ S</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Ni</t>
    </r>
    <r>
      <rPr>
        <b/>
        <vertAlign val="subscript"/>
        <sz val="10"/>
        <rFont val="Arial"/>
        <family val="2"/>
      </rPr>
      <t>3</t>
    </r>
    <r>
      <rPr>
        <b/>
        <sz val="10"/>
        <rFont val="Arial"/>
        <family val="2"/>
      </rPr>
      <t>S</t>
    </r>
    <r>
      <rPr>
        <b/>
        <vertAlign val="subscript"/>
        <sz val="10"/>
        <rFont val="Arial"/>
        <family val="2"/>
      </rPr>
      <t>2</t>
    </r>
  </si>
  <si>
    <r>
      <t>Mo</t>
    </r>
    <r>
      <rPr>
        <b/>
        <vertAlign val="subscript"/>
        <sz val="10"/>
        <rFont val="Arial"/>
        <family val="2"/>
      </rPr>
      <t xml:space="preserve"> </t>
    </r>
    <r>
      <rPr>
        <b/>
        <sz val="10"/>
        <rFont val="Arial"/>
        <family val="2"/>
      </rPr>
      <t>+ S</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MoS</t>
    </r>
    <r>
      <rPr>
        <b/>
        <vertAlign val="subscript"/>
        <sz val="10"/>
        <rFont val="Arial"/>
        <family val="2"/>
      </rPr>
      <t>2</t>
    </r>
  </si>
  <si>
    <r>
      <t>2Mn</t>
    </r>
    <r>
      <rPr>
        <b/>
        <vertAlign val="subscript"/>
        <sz val="10"/>
        <rFont val="Arial"/>
        <family val="2"/>
      </rPr>
      <t xml:space="preserve"> </t>
    </r>
    <r>
      <rPr>
        <b/>
        <sz val="10"/>
        <rFont val="Arial"/>
        <family val="2"/>
      </rPr>
      <t>+ S</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2MnS</t>
    </r>
  </si>
  <si>
    <r>
      <t>4/3Al</t>
    </r>
    <r>
      <rPr>
        <b/>
        <vertAlign val="subscript"/>
        <sz val="10"/>
        <rFont val="Arial"/>
        <family val="2"/>
      </rPr>
      <t xml:space="preserve"> </t>
    </r>
    <r>
      <rPr>
        <b/>
        <sz val="10"/>
        <rFont val="Arial"/>
        <family val="2"/>
      </rPr>
      <t>+ S</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2/3Al</t>
    </r>
    <r>
      <rPr>
        <b/>
        <vertAlign val="subscript"/>
        <sz val="10"/>
        <rFont val="Arial"/>
        <family val="2"/>
      </rPr>
      <t>2</t>
    </r>
    <r>
      <rPr>
        <b/>
        <sz val="10"/>
        <rFont val="Arial"/>
        <family val="2"/>
      </rPr>
      <t>S</t>
    </r>
    <r>
      <rPr>
        <b/>
        <vertAlign val="subscript"/>
        <sz val="10"/>
        <rFont val="Arial"/>
        <family val="2"/>
      </rPr>
      <t>3</t>
    </r>
  </si>
  <si>
    <r>
      <t>2Sn</t>
    </r>
    <r>
      <rPr>
        <b/>
        <vertAlign val="subscript"/>
        <sz val="10"/>
        <rFont val="Arial"/>
        <family val="2"/>
      </rPr>
      <t xml:space="preserve"> </t>
    </r>
    <r>
      <rPr>
        <b/>
        <sz val="10"/>
        <rFont val="Arial"/>
        <family val="2"/>
      </rPr>
      <t>+ S</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2SnS</t>
    </r>
  </si>
  <si>
    <r>
      <t>2Cd</t>
    </r>
    <r>
      <rPr>
        <b/>
        <vertAlign val="subscript"/>
        <sz val="10"/>
        <rFont val="Arial"/>
        <family val="2"/>
      </rPr>
      <t xml:space="preserve"> </t>
    </r>
    <r>
      <rPr>
        <b/>
        <sz val="10"/>
        <rFont val="Arial"/>
        <family val="2"/>
      </rPr>
      <t>+ S</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2CdS</t>
    </r>
  </si>
  <si>
    <r>
      <t>4Na</t>
    </r>
    <r>
      <rPr>
        <b/>
        <vertAlign val="subscript"/>
        <sz val="10"/>
        <rFont val="Arial"/>
        <family val="2"/>
      </rPr>
      <t xml:space="preserve"> </t>
    </r>
    <r>
      <rPr>
        <b/>
        <sz val="10"/>
        <rFont val="Arial"/>
        <family val="2"/>
      </rPr>
      <t>+ S</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2Na</t>
    </r>
    <r>
      <rPr>
        <b/>
        <vertAlign val="subscript"/>
        <sz val="10"/>
        <rFont val="Arial"/>
        <family val="2"/>
      </rPr>
      <t>2</t>
    </r>
    <r>
      <rPr>
        <b/>
        <sz val="10"/>
        <rFont val="Arial"/>
        <family val="2"/>
      </rPr>
      <t>S</t>
    </r>
  </si>
  <si>
    <r>
      <t>2O</t>
    </r>
    <r>
      <rPr>
        <b/>
        <vertAlign val="subscript"/>
        <sz val="10"/>
        <rFont val="Arial"/>
        <family val="2"/>
      </rPr>
      <t xml:space="preserve">2 </t>
    </r>
    <r>
      <rPr>
        <b/>
        <sz val="10"/>
        <rFont val="Arial"/>
        <family val="2"/>
      </rPr>
      <t>+ S</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2SO</t>
    </r>
    <r>
      <rPr>
        <b/>
        <vertAlign val="subscript"/>
        <sz val="10"/>
        <rFont val="Arial"/>
        <family val="2"/>
      </rPr>
      <t>2</t>
    </r>
  </si>
  <si>
    <r>
      <t>2Zn</t>
    </r>
    <r>
      <rPr>
        <b/>
        <vertAlign val="subscript"/>
        <sz val="10"/>
        <rFont val="Arial"/>
        <family val="2"/>
      </rPr>
      <t xml:space="preserve"> </t>
    </r>
    <r>
      <rPr>
        <b/>
        <sz val="10"/>
        <rFont val="Arial"/>
        <family val="2"/>
      </rPr>
      <t>+ S</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2ZnS</t>
    </r>
  </si>
  <si>
    <r>
      <t>2Mg</t>
    </r>
    <r>
      <rPr>
        <b/>
        <vertAlign val="subscript"/>
        <sz val="10"/>
        <rFont val="Arial"/>
        <family val="2"/>
      </rPr>
      <t xml:space="preserve"> </t>
    </r>
    <r>
      <rPr>
        <b/>
        <sz val="10"/>
        <rFont val="Arial"/>
        <family val="2"/>
      </rPr>
      <t>+ S</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2MgS</t>
    </r>
  </si>
  <si>
    <r>
      <t>2/3S</t>
    </r>
    <r>
      <rPr>
        <b/>
        <vertAlign val="subscript"/>
        <sz val="10"/>
        <rFont val="Arial"/>
        <family val="2"/>
      </rPr>
      <t xml:space="preserve"> </t>
    </r>
    <r>
      <rPr>
        <b/>
        <sz val="10"/>
        <rFont val="Arial"/>
        <family val="2"/>
      </rPr>
      <t>+ S</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2/3SO</t>
    </r>
    <r>
      <rPr>
        <b/>
        <vertAlign val="subscript"/>
        <sz val="10"/>
        <rFont val="Arial"/>
        <family val="2"/>
      </rPr>
      <t>3</t>
    </r>
  </si>
  <si>
    <r>
      <t>2Ga</t>
    </r>
    <r>
      <rPr>
        <b/>
        <vertAlign val="subscript"/>
        <sz val="10"/>
        <rFont val="Arial"/>
        <family val="2"/>
      </rPr>
      <t xml:space="preserve"> </t>
    </r>
    <r>
      <rPr>
        <b/>
        <sz val="10"/>
        <rFont val="Arial"/>
        <family val="2"/>
      </rPr>
      <t>+ S</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2GaS</t>
    </r>
  </si>
  <si>
    <r>
      <t>2Ce</t>
    </r>
    <r>
      <rPr>
        <b/>
        <vertAlign val="subscript"/>
        <sz val="10"/>
        <rFont val="Arial"/>
        <family val="2"/>
      </rPr>
      <t xml:space="preserve"> </t>
    </r>
    <r>
      <rPr>
        <b/>
        <sz val="10"/>
        <rFont val="Arial"/>
        <family val="2"/>
      </rPr>
      <t>+ S</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2CeS</t>
    </r>
  </si>
  <si>
    <r>
      <t>2Pb</t>
    </r>
    <r>
      <rPr>
        <b/>
        <vertAlign val="subscript"/>
        <sz val="10"/>
        <rFont val="Arial"/>
        <family val="2"/>
      </rPr>
      <t xml:space="preserve"> </t>
    </r>
    <r>
      <rPr>
        <b/>
        <sz val="10"/>
        <rFont val="Arial"/>
        <family val="2"/>
      </rPr>
      <t>+ S</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2PbS</t>
    </r>
  </si>
  <si>
    <r>
      <t>2Pt</t>
    </r>
    <r>
      <rPr>
        <b/>
        <vertAlign val="subscript"/>
        <sz val="10"/>
        <rFont val="Arial"/>
        <family val="2"/>
      </rPr>
      <t xml:space="preserve"> </t>
    </r>
    <r>
      <rPr>
        <b/>
        <sz val="10"/>
        <rFont val="Arial"/>
        <family val="2"/>
      </rPr>
      <t>+ S</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2PtS</t>
    </r>
  </si>
  <si>
    <r>
      <t>S</t>
    </r>
    <r>
      <rPr>
        <b/>
        <vertAlign val="subscript"/>
        <sz val="10"/>
        <rFont val="Arial"/>
        <family val="2"/>
      </rPr>
      <t xml:space="preserve"> </t>
    </r>
    <r>
      <rPr>
        <b/>
        <sz val="10"/>
        <rFont val="Arial"/>
        <family val="2"/>
      </rPr>
      <t>+ S</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SO</t>
    </r>
    <r>
      <rPr>
        <b/>
        <vertAlign val="subscript"/>
        <sz val="10"/>
        <rFont val="Arial"/>
        <family val="2"/>
      </rPr>
      <t>2</t>
    </r>
  </si>
  <si>
    <r>
      <t>Co9S</t>
    </r>
    <r>
      <rPr>
        <b/>
        <vertAlign val="subscript"/>
        <sz val="10"/>
        <rFont val="Arial"/>
        <family val="2"/>
      </rPr>
      <t>8</t>
    </r>
  </si>
  <si>
    <t>Selenide Data</t>
  </si>
  <si>
    <r>
      <t>2Cu</t>
    </r>
    <r>
      <rPr>
        <b/>
        <vertAlign val="subscript"/>
        <sz val="10"/>
        <rFont val="Arial"/>
        <family val="2"/>
      </rPr>
      <t xml:space="preserve"> </t>
    </r>
    <r>
      <rPr>
        <b/>
        <sz val="10"/>
        <rFont val="Arial"/>
        <family val="2"/>
      </rPr>
      <t>+ Se</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2CuSe</t>
    </r>
  </si>
  <si>
    <r>
      <t>4Ag</t>
    </r>
    <r>
      <rPr>
        <b/>
        <vertAlign val="subscript"/>
        <sz val="10"/>
        <rFont val="Arial"/>
        <family val="2"/>
      </rPr>
      <t xml:space="preserve"> </t>
    </r>
    <r>
      <rPr>
        <b/>
        <sz val="10"/>
        <rFont val="Arial"/>
        <family val="2"/>
      </rPr>
      <t>+ Se</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2Ag</t>
    </r>
    <r>
      <rPr>
        <b/>
        <vertAlign val="subscript"/>
        <sz val="10"/>
        <rFont val="Arial"/>
        <family val="2"/>
      </rPr>
      <t>2</t>
    </r>
    <r>
      <rPr>
        <b/>
        <sz val="10"/>
        <rFont val="Arial"/>
        <family val="2"/>
      </rPr>
      <t>Se</t>
    </r>
  </si>
  <si>
    <r>
      <t>2Hg</t>
    </r>
    <r>
      <rPr>
        <b/>
        <vertAlign val="subscript"/>
        <sz val="10"/>
        <rFont val="Arial"/>
        <family val="2"/>
      </rPr>
      <t xml:space="preserve"> </t>
    </r>
    <r>
      <rPr>
        <b/>
        <sz val="10"/>
        <rFont val="Arial"/>
        <family val="2"/>
      </rPr>
      <t>+ Se</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2HgSe</t>
    </r>
  </si>
  <si>
    <r>
      <t>2Sn</t>
    </r>
    <r>
      <rPr>
        <b/>
        <vertAlign val="subscript"/>
        <sz val="10"/>
        <rFont val="Arial"/>
        <family val="2"/>
      </rPr>
      <t xml:space="preserve"> </t>
    </r>
    <r>
      <rPr>
        <b/>
        <sz val="10"/>
        <rFont val="Arial"/>
        <family val="2"/>
      </rPr>
      <t>+ Se</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2SnSe</t>
    </r>
  </si>
  <si>
    <r>
      <t>2Pb</t>
    </r>
    <r>
      <rPr>
        <b/>
        <vertAlign val="subscript"/>
        <sz val="10"/>
        <rFont val="Arial"/>
        <family val="2"/>
      </rPr>
      <t xml:space="preserve"> </t>
    </r>
    <r>
      <rPr>
        <b/>
        <sz val="10"/>
        <rFont val="Arial"/>
        <family val="2"/>
      </rPr>
      <t>+ Se</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2PbSe</t>
    </r>
  </si>
  <si>
    <r>
      <t>2Ge</t>
    </r>
    <r>
      <rPr>
        <b/>
        <vertAlign val="subscript"/>
        <sz val="10"/>
        <rFont val="Arial"/>
        <family val="2"/>
      </rPr>
      <t xml:space="preserve"> </t>
    </r>
    <r>
      <rPr>
        <b/>
        <sz val="10"/>
        <rFont val="Arial"/>
        <family val="2"/>
      </rPr>
      <t>+ Se</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2GeSe</t>
    </r>
  </si>
  <si>
    <r>
      <t>2Mn</t>
    </r>
    <r>
      <rPr>
        <b/>
        <vertAlign val="subscript"/>
        <sz val="10"/>
        <rFont val="Arial"/>
        <family val="2"/>
      </rPr>
      <t xml:space="preserve"> </t>
    </r>
    <r>
      <rPr>
        <b/>
        <sz val="10"/>
        <rFont val="Arial"/>
        <family val="2"/>
      </rPr>
      <t>+ Se</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2MnSe</t>
    </r>
  </si>
  <si>
    <r>
      <t>2Cd</t>
    </r>
    <r>
      <rPr>
        <b/>
        <vertAlign val="subscript"/>
        <sz val="10"/>
        <rFont val="Arial"/>
        <family val="2"/>
      </rPr>
      <t xml:space="preserve"> </t>
    </r>
    <r>
      <rPr>
        <b/>
        <sz val="10"/>
        <rFont val="Arial"/>
        <family val="2"/>
      </rPr>
      <t>+ Se</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2CdSe</t>
    </r>
  </si>
  <si>
    <r>
      <t>2Zn</t>
    </r>
    <r>
      <rPr>
        <b/>
        <vertAlign val="subscript"/>
        <sz val="10"/>
        <rFont val="Arial"/>
        <family val="2"/>
      </rPr>
      <t xml:space="preserve"> </t>
    </r>
    <r>
      <rPr>
        <b/>
        <sz val="10"/>
        <rFont val="Arial"/>
        <family val="2"/>
      </rPr>
      <t>+ Se</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2ZnSe</t>
    </r>
  </si>
  <si>
    <t>O2</t>
  </si>
  <si>
    <t>same as Ce</t>
  </si>
  <si>
    <t>4Cu+O2=2Cu2O</t>
  </si>
  <si>
    <t>2Cu2O+O2=4CuO</t>
  </si>
  <si>
    <t>2Cu+O2=2CuO</t>
  </si>
  <si>
    <t>Trans</t>
  </si>
  <si>
    <t>Fe3O4/FeO</t>
  </si>
  <si>
    <t>FeO/Fe</t>
  </si>
  <si>
    <t>2Fe+O2=2FeO</t>
  </si>
  <si>
    <t>Fe2O3</t>
  </si>
  <si>
    <t>4/3Fe+O2=2/3Fe2O3</t>
  </si>
  <si>
    <t>6FeO+O2=2Fe3O4</t>
  </si>
  <si>
    <t>1.5Fe+O2=0.5Fe3O4</t>
  </si>
  <si>
    <t>4Fe3O4+O2=6Fe2O3</t>
  </si>
  <si>
    <r>
      <t>4/3Bi</t>
    </r>
    <r>
      <rPr>
        <b/>
        <vertAlign val="subscript"/>
        <sz val="10"/>
        <rFont val="Arial"/>
        <family val="2"/>
      </rPr>
      <t xml:space="preserve"> </t>
    </r>
    <r>
      <rPr>
        <b/>
        <sz val="10"/>
        <rFont val="Arial"/>
        <family val="2"/>
      </rPr>
      <t>+O</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2/3Bi</t>
    </r>
    <r>
      <rPr>
        <b/>
        <vertAlign val="subscript"/>
        <sz val="10"/>
        <rFont val="Arial"/>
        <family val="2"/>
      </rPr>
      <t>2</t>
    </r>
    <r>
      <rPr>
        <b/>
        <sz val="10"/>
        <rFont val="Arial"/>
        <family val="2"/>
      </rPr>
      <t>O</t>
    </r>
    <r>
      <rPr>
        <b/>
        <vertAlign val="subscript"/>
        <sz val="10"/>
        <rFont val="Arial"/>
        <family val="2"/>
      </rPr>
      <t>3</t>
    </r>
  </si>
  <si>
    <r>
      <t>Ce</t>
    </r>
    <r>
      <rPr>
        <b/>
        <vertAlign val="subscript"/>
        <sz val="10"/>
        <rFont val="Arial"/>
        <family val="2"/>
      </rPr>
      <t xml:space="preserve"> </t>
    </r>
    <r>
      <rPr>
        <b/>
        <sz val="10"/>
        <rFont val="Arial"/>
        <family val="2"/>
      </rPr>
      <t>+ O</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CeO</t>
    </r>
    <r>
      <rPr>
        <b/>
        <vertAlign val="subscript"/>
        <sz val="10"/>
        <rFont val="Arial"/>
        <family val="2"/>
      </rPr>
      <t>2</t>
    </r>
  </si>
  <si>
    <r>
      <t>Cr</t>
    </r>
    <r>
      <rPr>
        <b/>
        <vertAlign val="subscript"/>
        <sz val="10"/>
        <rFont val="Arial"/>
        <family val="2"/>
      </rPr>
      <t xml:space="preserve"> </t>
    </r>
    <r>
      <rPr>
        <b/>
        <sz val="10"/>
        <rFont val="Arial"/>
        <family val="2"/>
      </rPr>
      <t>+ O</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CrO</t>
    </r>
    <r>
      <rPr>
        <b/>
        <vertAlign val="subscript"/>
        <sz val="10"/>
        <rFont val="Arial"/>
        <family val="2"/>
      </rPr>
      <t>2</t>
    </r>
  </si>
  <si>
    <r>
      <t>4/3Eu</t>
    </r>
    <r>
      <rPr>
        <b/>
        <vertAlign val="subscript"/>
        <sz val="10"/>
        <rFont val="Arial"/>
        <family val="2"/>
      </rPr>
      <t xml:space="preserve"> </t>
    </r>
    <r>
      <rPr>
        <b/>
        <sz val="10"/>
        <rFont val="Arial"/>
        <family val="2"/>
      </rPr>
      <t>+O</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2/3Eu</t>
    </r>
    <r>
      <rPr>
        <b/>
        <vertAlign val="subscript"/>
        <sz val="10"/>
        <rFont val="Arial"/>
        <family val="2"/>
      </rPr>
      <t>2</t>
    </r>
    <r>
      <rPr>
        <b/>
        <sz val="10"/>
        <rFont val="Arial"/>
        <family val="2"/>
      </rPr>
      <t>O</t>
    </r>
    <r>
      <rPr>
        <b/>
        <vertAlign val="subscript"/>
        <sz val="10"/>
        <rFont val="Arial"/>
        <family val="2"/>
      </rPr>
      <t>3</t>
    </r>
  </si>
  <si>
    <r>
      <t>4/3Mn</t>
    </r>
    <r>
      <rPr>
        <b/>
        <vertAlign val="subscript"/>
        <sz val="10"/>
        <rFont val="Arial"/>
        <family val="2"/>
      </rPr>
      <t xml:space="preserve"> </t>
    </r>
    <r>
      <rPr>
        <b/>
        <sz val="10"/>
        <rFont val="Arial"/>
        <family val="2"/>
      </rPr>
      <t>+ O</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2/3Mn</t>
    </r>
    <r>
      <rPr>
        <b/>
        <vertAlign val="subscript"/>
        <sz val="10"/>
        <rFont val="Arial"/>
        <family val="2"/>
      </rPr>
      <t>2</t>
    </r>
    <r>
      <rPr>
        <b/>
        <sz val="10"/>
        <rFont val="Arial"/>
        <family val="2"/>
      </rPr>
      <t>O</t>
    </r>
    <r>
      <rPr>
        <b/>
        <vertAlign val="subscript"/>
        <sz val="10"/>
        <rFont val="Arial"/>
        <family val="2"/>
      </rPr>
      <t>3</t>
    </r>
  </si>
  <si>
    <r>
      <t>Mn</t>
    </r>
    <r>
      <rPr>
        <b/>
        <vertAlign val="subscript"/>
        <sz val="10"/>
        <rFont val="Arial"/>
        <family val="2"/>
      </rPr>
      <t xml:space="preserve"> </t>
    </r>
    <r>
      <rPr>
        <b/>
        <sz val="10"/>
        <rFont val="Arial"/>
        <family val="2"/>
      </rPr>
      <t>+ O</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MnO</t>
    </r>
    <r>
      <rPr>
        <b/>
        <vertAlign val="subscript"/>
        <sz val="10"/>
        <rFont val="Arial"/>
        <family val="2"/>
      </rPr>
      <t>2</t>
    </r>
  </si>
  <si>
    <r>
      <t>4/3Nb</t>
    </r>
    <r>
      <rPr>
        <b/>
        <vertAlign val="subscript"/>
        <sz val="10"/>
        <rFont val="Arial"/>
        <family val="2"/>
      </rPr>
      <t xml:space="preserve"> </t>
    </r>
    <r>
      <rPr>
        <b/>
        <sz val="10"/>
        <rFont val="Arial"/>
        <family val="2"/>
      </rPr>
      <t>+ O</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2/3Nb</t>
    </r>
    <r>
      <rPr>
        <b/>
        <vertAlign val="subscript"/>
        <sz val="10"/>
        <rFont val="Arial"/>
        <family val="2"/>
      </rPr>
      <t>2</t>
    </r>
    <r>
      <rPr>
        <b/>
        <sz val="10"/>
        <rFont val="Arial"/>
        <family val="2"/>
      </rPr>
      <t>O</t>
    </r>
    <r>
      <rPr>
        <b/>
        <vertAlign val="subscript"/>
        <sz val="10"/>
        <rFont val="Arial"/>
        <family val="2"/>
      </rPr>
      <t>3</t>
    </r>
  </si>
  <si>
    <r>
      <t>Nb</t>
    </r>
    <r>
      <rPr>
        <b/>
        <vertAlign val="subscript"/>
        <sz val="10"/>
        <rFont val="Arial"/>
        <family val="2"/>
      </rPr>
      <t xml:space="preserve"> </t>
    </r>
    <r>
      <rPr>
        <b/>
        <sz val="10"/>
        <rFont val="Arial"/>
        <family val="2"/>
      </rPr>
      <t>+ O</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NbO</t>
    </r>
    <r>
      <rPr>
        <b/>
        <vertAlign val="subscript"/>
        <sz val="10"/>
        <rFont val="Arial"/>
        <family val="2"/>
      </rPr>
      <t>2</t>
    </r>
  </si>
  <si>
    <r>
      <t>4.762Tb</t>
    </r>
    <r>
      <rPr>
        <b/>
        <vertAlign val="subscript"/>
        <sz val="10"/>
        <rFont val="Arial"/>
        <family val="2"/>
      </rPr>
      <t>2</t>
    </r>
    <r>
      <rPr>
        <b/>
        <sz val="10"/>
        <rFont val="Arial"/>
        <family val="2"/>
      </rPr>
      <t>O</t>
    </r>
    <r>
      <rPr>
        <b/>
        <vertAlign val="subscript"/>
        <sz val="10"/>
        <rFont val="Arial"/>
        <family val="2"/>
      </rPr>
      <t>3</t>
    </r>
    <r>
      <rPr>
        <b/>
        <sz val="10"/>
        <rFont val="Arial"/>
        <family val="2"/>
      </rPr>
      <t xml:space="preserve"> + O</t>
    </r>
    <r>
      <rPr>
        <b/>
        <vertAlign val="subscript"/>
        <sz val="10"/>
        <rFont val="Arial"/>
        <family val="2"/>
      </rPr>
      <t>2</t>
    </r>
    <r>
      <rPr>
        <b/>
        <sz val="10"/>
        <rFont val="Arial"/>
        <family val="2"/>
      </rPr>
      <t xml:space="preserve"> = 9.524TbO</t>
    </r>
    <r>
      <rPr>
        <b/>
        <vertAlign val="subscript"/>
        <sz val="10"/>
        <rFont val="Arial"/>
        <family val="2"/>
      </rPr>
      <t>1.71</t>
    </r>
  </si>
  <si>
    <r>
      <t>4/3Ti</t>
    </r>
    <r>
      <rPr>
        <b/>
        <vertAlign val="subscript"/>
        <sz val="10"/>
        <rFont val="Arial"/>
        <family val="2"/>
      </rPr>
      <t xml:space="preserve"> </t>
    </r>
    <r>
      <rPr>
        <b/>
        <sz val="10"/>
        <rFont val="Arial"/>
        <family val="2"/>
      </rPr>
      <t>+ O</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2/3Ti</t>
    </r>
    <r>
      <rPr>
        <b/>
        <vertAlign val="subscript"/>
        <sz val="10"/>
        <rFont val="Arial"/>
        <family val="2"/>
      </rPr>
      <t>2</t>
    </r>
    <r>
      <rPr>
        <b/>
        <sz val="10"/>
        <rFont val="Arial"/>
        <family val="2"/>
      </rPr>
      <t>O</t>
    </r>
    <r>
      <rPr>
        <b/>
        <vertAlign val="subscript"/>
        <sz val="10"/>
        <rFont val="Arial"/>
        <family val="2"/>
      </rPr>
      <t>3</t>
    </r>
  </si>
  <si>
    <r>
      <t>6/5Ti</t>
    </r>
    <r>
      <rPr>
        <b/>
        <vertAlign val="subscript"/>
        <sz val="10"/>
        <rFont val="Arial"/>
        <family val="2"/>
      </rPr>
      <t xml:space="preserve"> </t>
    </r>
    <r>
      <rPr>
        <b/>
        <sz val="10"/>
        <rFont val="Arial"/>
        <family val="2"/>
      </rPr>
      <t>+ O</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2/5Ti</t>
    </r>
    <r>
      <rPr>
        <b/>
        <vertAlign val="subscript"/>
        <sz val="10"/>
        <rFont val="Arial"/>
        <family val="2"/>
      </rPr>
      <t>3</t>
    </r>
    <r>
      <rPr>
        <b/>
        <sz val="10"/>
        <rFont val="Arial"/>
        <family val="2"/>
      </rPr>
      <t>O</t>
    </r>
    <r>
      <rPr>
        <b/>
        <vertAlign val="subscript"/>
        <sz val="10"/>
        <rFont val="Arial"/>
        <family val="2"/>
      </rPr>
      <t>5</t>
    </r>
  </si>
  <si>
    <r>
      <t>Ti</t>
    </r>
    <r>
      <rPr>
        <b/>
        <vertAlign val="subscript"/>
        <sz val="10"/>
        <rFont val="Arial"/>
        <family val="2"/>
      </rPr>
      <t xml:space="preserve"> </t>
    </r>
    <r>
      <rPr>
        <b/>
        <sz val="10"/>
        <rFont val="Arial"/>
        <family val="2"/>
      </rPr>
      <t>+ O</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TiO</t>
    </r>
    <r>
      <rPr>
        <b/>
        <vertAlign val="subscript"/>
        <sz val="10"/>
        <rFont val="Arial"/>
        <family val="2"/>
      </rPr>
      <t>2</t>
    </r>
  </si>
  <si>
    <r>
      <t>4/3Ti</t>
    </r>
    <r>
      <rPr>
        <b/>
        <vertAlign val="subscript"/>
        <sz val="10"/>
        <rFont val="Arial"/>
        <family val="2"/>
      </rPr>
      <t xml:space="preserve"> </t>
    </r>
    <r>
      <rPr>
        <b/>
        <sz val="10"/>
        <rFont val="Arial"/>
        <family val="2"/>
      </rPr>
      <t>+ O</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2/3Tl</t>
    </r>
    <r>
      <rPr>
        <b/>
        <vertAlign val="subscript"/>
        <sz val="10"/>
        <rFont val="Arial"/>
        <family val="2"/>
      </rPr>
      <t>2</t>
    </r>
    <r>
      <rPr>
        <b/>
        <sz val="10"/>
        <rFont val="Arial"/>
        <family val="2"/>
      </rPr>
      <t>O</t>
    </r>
    <r>
      <rPr>
        <b/>
        <vertAlign val="subscript"/>
        <sz val="10"/>
        <rFont val="Arial"/>
        <family val="2"/>
      </rPr>
      <t>3</t>
    </r>
  </si>
  <si>
    <r>
      <t>4/3V</t>
    </r>
    <r>
      <rPr>
        <b/>
        <vertAlign val="subscript"/>
        <sz val="10"/>
        <rFont val="Arial"/>
        <family val="2"/>
      </rPr>
      <t xml:space="preserve"> </t>
    </r>
    <r>
      <rPr>
        <b/>
        <sz val="10"/>
        <rFont val="Arial"/>
        <family val="2"/>
      </rPr>
      <t>+ O</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2/3V</t>
    </r>
    <r>
      <rPr>
        <b/>
        <vertAlign val="subscript"/>
        <sz val="10"/>
        <rFont val="Arial"/>
        <family val="2"/>
      </rPr>
      <t>2</t>
    </r>
    <r>
      <rPr>
        <b/>
        <sz val="10"/>
        <rFont val="Arial"/>
        <family val="2"/>
      </rPr>
      <t>O</t>
    </r>
    <r>
      <rPr>
        <b/>
        <vertAlign val="subscript"/>
        <sz val="10"/>
        <rFont val="Arial"/>
        <family val="2"/>
      </rPr>
      <t>3</t>
    </r>
  </si>
  <si>
    <r>
      <t>V</t>
    </r>
    <r>
      <rPr>
        <b/>
        <vertAlign val="subscript"/>
        <sz val="10"/>
        <rFont val="Arial"/>
        <family val="2"/>
      </rPr>
      <t xml:space="preserve"> </t>
    </r>
    <r>
      <rPr>
        <b/>
        <sz val="10"/>
        <rFont val="Arial"/>
        <family val="2"/>
      </rPr>
      <t>+ O</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VO</t>
    </r>
    <r>
      <rPr>
        <b/>
        <vertAlign val="subscript"/>
        <sz val="10"/>
        <rFont val="Arial"/>
        <family val="2"/>
      </rPr>
      <t>2</t>
    </r>
  </si>
  <si>
    <r>
      <t>4/5V</t>
    </r>
    <r>
      <rPr>
        <b/>
        <vertAlign val="subscript"/>
        <sz val="10"/>
        <rFont val="Arial"/>
        <family val="2"/>
      </rPr>
      <t xml:space="preserve"> </t>
    </r>
    <r>
      <rPr>
        <b/>
        <sz val="10"/>
        <rFont val="Arial"/>
        <family val="2"/>
      </rPr>
      <t>+ O</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2/5V</t>
    </r>
    <r>
      <rPr>
        <b/>
        <vertAlign val="subscript"/>
        <sz val="10"/>
        <rFont val="Arial"/>
        <family val="2"/>
      </rPr>
      <t>2</t>
    </r>
    <r>
      <rPr>
        <b/>
        <sz val="10"/>
        <rFont val="Arial"/>
        <family val="2"/>
      </rPr>
      <t>O</t>
    </r>
    <r>
      <rPr>
        <b/>
        <vertAlign val="subscript"/>
        <sz val="10"/>
        <rFont val="Arial"/>
        <family val="2"/>
      </rPr>
      <t>5</t>
    </r>
  </si>
  <si>
    <t>Nitride Data</t>
  </si>
  <si>
    <r>
      <t>8Fe</t>
    </r>
    <r>
      <rPr>
        <b/>
        <vertAlign val="subscript"/>
        <sz val="10"/>
        <rFont val="Arial"/>
        <family val="2"/>
      </rPr>
      <t xml:space="preserve"> </t>
    </r>
    <r>
      <rPr>
        <b/>
        <sz val="10"/>
        <rFont val="Arial"/>
        <family val="2"/>
      </rPr>
      <t>+ N</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2Fe</t>
    </r>
    <r>
      <rPr>
        <b/>
        <vertAlign val="subscript"/>
        <sz val="10"/>
        <rFont val="Arial"/>
        <family val="2"/>
      </rPr>
      <t>4</t>
    </r>
    <r>
      <rPr>
        <b/>
        <sz val="10"/>
        <rFont val="Arial"/>
        <family val="2"/>
      </rPr>
      <t>N</t>
    </r>
  </si>
  <si>
    <r>
      <t>2/3N</t>
    </r>
    <r>
      <rPr>
        <b/>
        <vertAlign val="subscript"/>
        <sz val="10"/>
        <rFont val="Arial"/>
        <family val="2"/>
      </rPr>
      <t xml:space="preserve"> </t>
    </r>
    <r>
      <rPr>
        <b/>
        <sz val="10"/>
        <rFont val="Arial"/>
        <family val="2"/>
      </rPr>
      <t>+ N</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2/3NH</t>
    </r>
    <r>
      <rPr>
        <b/>
        <vertAlign val="subscript"/>
        <sz val="10"/>
        <rFont val="Arial"/>
        <family val="2"/>
      </rPr>
      <t>3</t>
    </r>
  </si>
  <si>
    <r>
      <t>4Mo</t>
    </r>
    <r>
      <rPr>
        <b/>
        <vertAlign val="subscript"/>
        <sz val="10"/>
        <rFont val="Arial"/>
        <family val="2"/>
      </rPr>
      <t xml:space="preserve"> </t>
    </r>
    <r>
      <rPr>
        <b/>
        <sz val="10"/>
        <rFont val="Arial"/>
        <family val="2"/>
      </rPr>
      <t>+ N</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2Mo</t>
    </r>
    <r>
      <rPr>
        <b/>
        <vertAlign val="subscript"/>
        <sz val="10"/>
        <rFont val="Arial"/>
        <family val="2"/>
      </rPr>
      <t>2</t>
    </r>
    <r>
      <rPr>
        <b/>
        <sz val="10"/>
        <rFont val="Arial"/>
        <family val="2"/>
      </rPr>
      <t>N</t>
    </r>
  </si>
  <si>
    <r>
      <t>4Cr</t>
    </r>
    <r>
      <rPr>
        <b/>
        <vertAlign val="subscript"/>
        <sz val="10"/>
        <rFont val="Arial"/>
        <family val="2"/>
      </rPr>
      <t xml:space="preserve"> </t>
    </r>
    <r>
      <rPr>
        <b/>
        <sz val="10"/>
        <rFont val="Arial"/>
        <family val="2"/>
      </rPr>
      <t>+ N</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2Cr</t>
    </r>
    <r>
      <rPr>
        <b/>
        <vertAlign val="subscript"/>
        <sz val="10"/>
        <rFont val="Arial"/>
        <family val="2"/>
      </rPr>
      <t>2</t>
    </r>
    <r>
      <rPr>
        <b/>
        <sz val="10"/>
        <rFont val="Arial"/>
        <family val="2"/>
      </rPr>
      <t>N</t>
    </r>
  </si>
  <si>
    <r>
      <t>2Cr</t>
    </r>
    <r>
      <rPr>
        <b/>
        <vertAlign val="subscript"/>
        <sz val="10"/>
        <rFont val="Arial"/>
        <family val="2"/>
      </rPr>
      <t xml:space="preserve"> </t>
    </r>
    <r>
      <rPr>
        <b/>
        <sz val="10"/>
        <rFont val="Arial"/>
        <family val="2"/>
      </rPr>
      <t>+ N</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2CrN</t>
    </r>
  </si>
  <si>
    <r>
      <t>2V</t>
    </r>
    <r>
      <rPr>
        <b/>
        <vertAlign val="subscript"/>
        <sz val="10"/>
        <rFont val="Arial"/>
        <family val="2"/>
      </rPr>
      <t xml:space="preserve"> </t>
    </r>
    <r>
      <rPr>
        <b/>
        <sz val="10"/>
        <rFont val="Arial"/>
        <family val="2"/>
      </rPr>
      <t>+ N</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2VN</t>
    </r>
  </si>
  <si>
    <r>
      <t>Si</t>
    </r>
    <r>
      <rPr>
        <b/>
        <vertAlign val="subscript"/>
        <sz val="10"/>
        <rFont val="Arial"/>
        <family val="2"/>
      </rPr>
      <t xml:space="preserve"> </t>
    </r>
    <r>
      <rPr>
        <b/>
        <sz val="10"/>
        <rFont val="Arial"/>
        <family val="2"/>
      </rPr>
      <t>+ N</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1/2Si</t>
    </r>
    <r>
      <rPr>
        <b/>
        <vertAlign val="subscript"/>
        <sz val="10"/>
        <rFont val="Arial"/>
        <family val="2"/>
      </rPr>
      <t>2</t>
    </r>
    <r>
      <rPr>
        <b/>
        <sz val="10"/>
        <rFont val="Arial"/>
        <family val="2"/>
      </rPr>
      <t>N</t>
    </r>
    <r>
      <rPr>
        <b/>
        <vertAlign val="subscript"/>
        <sz val="10"/>
        <rFont val="Arial"/>
        <family val="2"/>
      </rPr>
      <t>4</t>
    </r>
  </si>
  <si>
    <r>
      <t>3Mg</t>
    </r>
    <r>
      <rPr>
        <b/>
        <vertAlign val="subscript"/>
        <sz val="10"/>
        <rFont val="Arial"/>
        <family val="2"/>
      </rPr>
      <t xml:space="preserve"> </t>
    </r>
    <r>
      <rPr>
        <b/>
        <sz val="10"/>
        <rFont val="Arial"/>
        <family val="2"/>
      </rPr>
      <t>+ N</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Mg</t>
    </r>
    <r>
      <rPr>
        <b/>
        <vertAlign val="subscript"/>
        <sz val="10"/>
        <rFont val="Arial"/>
        <family val="2"/>
      </rPr>
      <t>3</t>
    </r>
    <r>
      <rPr>
        <b/>
        <sz val="10"/>
        <rFont val="Arial"/>
        <family val="2"/>
      </rPr>
      <t>N</t>
    </r>
    <r>
      <rPr>
        <b/>
        <vertAlign val="subscript"/>
        <sz val="10"/>
        <rFont val="Arial"/>
        <family val="2"/>
      </rPr>
      <t>2</t>
    </r>
  </si>
  <si>
    <r>
      <t>4Nb</t>
    </r>
    <r>
      <rPr>
        <b/>
        <vertAlign val="subscript"/>
        <sz val="10"/>
        <rFont val="Arial"/>
        <family val="2"/>
      </rPr>
      <t xml:space="preserve"> </t>
    </r>
    <r>
      <rPr>
        <b/>
        <sz val="10"/>
        <rFont val="Arial"/>
        <family val="2"/>
      </rPr>
      <t>+ N</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2Nb</t>
    </r>
    <r>
      <rPr>
        <b/>
        <vertAlign val="subscript"/>
        <sz val="10"/>
        <rFont val="Arial"/>
        <family val="2"/>
      </rPr>
      <t>2</t>
    </r>
    <r>
      <rPr>
        <b/>
        <sz val="10"/>
        <rFont val="Arial"/>
        <family val="2"/>
      </rPr>
      <t>N</t>
    </r>
  </si>
  <si>
    <r>
      <t>2Ta</t>
    </r>
    <r>
      <rPr>
        <b/>
        <vertAlign val="subscript"/>
        <sz val="10"/>
        <rFont val="Arial"/>
        <family val="2"/>
      </rPr>
      <t xml:space="preserve"> </t>
    </r>
    <r>
      <rPr>
        <b/>
        <sz val="10"/>
        <rFont val="Arial"/>
        <family val="2"/>
      </rPr>
      <t>+ N</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2TaN</t>
    </r>
  </si>
  <si>
    <r>
      <t>2B</t>
    </r>
    <r>
      <rPr>
        <b/>
        <vertAlign val="subscript"/>
        <sz val="10"/>
        <rFont val="Arial"/>
        <family val="2"/>
      </rPr>
      <t xml:space="preserve"> </t>
    </r>
    <r>
      <rPr>
        <b/>
        <sz val="10"/>
        <rFont val="Arial"/>
        <family val="2"/>
      </rPr>
      <t>+ N</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2BN</t>
    </r>
  </si>
  <si>
    <r>
      <t>3Ca</t>
    </r>
    <r>
      <rPr>
        <b/>
        <vertAlign val="subscript"/>
        <sz val="10"/>
        <rFont val="Arial"/>
        <family val="2"/>
      </rPr>
      <t xml:space="preserve"> </t>
    </r>
    <r>
      <rPr>
        <b/>
        <sz val="10"/>
        <rFont val="Arial"/>
        <family val="2"/>
      </rPr>
      <t>+ N</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Ca</t>
    </r>
    <r>
      <rPr>
        <b/>
        <vertAlign val="subscript"/>
        <sz val="10"/>
        <rFont val="Arial"/>
        <family val="2"/>
      </rPr>
      <t>3</t>
    </r>
    <r>
      <rPr>
        <b/>
        <sz val="10"/>
        <rFont val="Arial"/>
        <family val="2"/>
      </rPr>
      <t>N</t>
    </r>
    <r>
      <rPr>
        <b/>
        <vertAlign val="subscript"/>
        <sz val="10"/>
        <rFont val="Arial"/>
        <family val="2"/>
      </rPr>
      <t>2</t>
    </r>
  </si>
  <si>
    <r>
      <t>2Al</t>
    </r>
    <r>
      <rPr>
        <b/>
        <vertAlign val="subscript"/>
        <sz val="10"/>
        <rFont val="Arial"/>
        <family val="2"/>
      </rPr>
      <t xml:space="preserve"> </t>
    </r>
    <r>
      <rPr>
        <b/>
        <sz val="10"/>
        <rFont val="Arial"/>
        <family val="2"/>
      </rPr>
      <t>+ N</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2AlN</t>
    </r>
  </si>
  <si>
    <r>
      <t>2Ce</t>
    </r>
    <r>
      <rPr>
        <b/>
        <vertAlign val="subscript"/>
        <sz val="10"/>
        <rFont val="Arial"/>
        <family val="2"/>
      </rPr>
      <t xml:space="preserve"> </t>
    </r>
    <r>
      <rPr>
        <b/>
        <sz val="10"/>
        <rFont val="Arial"/>
        <family val="2"/>
      </rPr>
      <t>+ N</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2CeN</t>
    </r>
  </si>
  <si>
    <r>
      <t>2Ti</t>
    </r>
    <r>
      <rPr>
        <b/>
        <vertAlign val="subscript"/>
        <sz val="10"/>
        <rFont val="Arial"/>
        <family val="2"/>
      </rPr>
      <t xml:space="preserve"> </t>
    </r>
    <r>
      <rPr>
        <b/>
        <sz val="10"/>
        <rFont val="Arial"/>
        <family val="2"/>
      </rPr>
      <t>+ N</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2TiN</t>
    </r>
  </si>
  <si>
    <r>
      <t>2Zr</t>
    </r>
    <r>
      <rPr>
        <b/>
        <vertAlign val="subscript"/>
        <sz val="10"/>
        <rFont val="Arial"/>
        <family val="2"/>
      </rPr>
      <t xml:space="preserve"> </t>
    </r>
    <r>
      <rPr>
        <b/>
        <sz val="10"/>
        <rFont val="Arial"/>
        <family val="2"/>
      </rPr>
      <t>+ N</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2ZrN</t>
    </r>
  </si>
  <si>
    <t>Iodide Data</t>
  </si>
  <si>
    <t>I2</t>
  </si>
  <si>
    <r>
      <t>2H</t>
    </r>
    <r>
      <rPr>
        <b/>
        <vertAlign val="subscript"/>
        <sz val="10"/>
        <rFont val="Arial"/>
        <family val="2"/>
      </rPr>
      <t xml:space="preserve"> </t>
    </r>
    <r>
      <rPr>
        <b/>
        <sz val="10"/>
        <rFont val="Arial"/>
        <family val="2"/>
      </rPr>
      <t>+ I</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2HI</t>
    </r>
  </si>
  <si>
    <r>
      <t>Fe</t>
    </r>
    <r>
      <rPr>
        <b/>
        <vertAlign val="subscript"/>
        <sz val="10"/>
        <rFont val="Arial"/>
        <family val="2"/>
      </rPr>
      <t xml:space="preserve"> </t>
    </r>
    <r>
      <rPr>
        <b/>
        <sz val="10"/>
        <rFont val="Arial"/>
        <family val="2"/>
      </rPr>
      <t>+ I</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FeI</t>
    </r>
    <r>
      <rPr>
        <b/>
        <vertAlign val="subscript"/>
        <sz val="10"/>
        <rFont val="Arial"/>
        <family val="2"/>
      </rPr>
      <t>2</t>
    </r>
  </si>
  <si>
    <r>
      <t>Hg</t>
    </r>
    <r>
      <rPr>
        <b/>
        <vertAlign val="subscript"/>
        <sz val="10"/>
        <rFont val="Arial"/>
        <family val="2"/>
      </rPr>
      <t xml:space="preserve"> </t>
    </r>
    <r>
      <rPr>
        <b/>
        <sz val="10"/>
        <rFont val="Arial"/>
        <family val="2"/>
      </rPr>
      <t>+ I</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HgI</t>
    </r>
    <r>
      <rPr>
        <b/>
        <vertAlign val="subscript"/>
        <sz val="10"/>
        <rFont val="Arial"/>
        <family val="2"/>
      </rPr>
      <t>2</t>
    </r>
  </si>
  <si>
    <r>
      <t>1/2Ti</t>
    </r>
    <r>
      <rPr>
        <b/>
        <vertAlign val="subscript"/>
        <sz val="10"/>
        <rFont val="Arial"/>
        <family val="2"/>
      </rPr>
      <t xml:space="preserve"> </t>
    </r>
    <r>
      <rPr>
        <b/>
        <sz val="10"/>
        <rFont val="Arial"/>
        <family val="2"/>
      </rPr>
      <t>+ I</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1/2TiI</t>
    </r>
    <r>
      <rPr>
        <b/>
        <vertAlign val="subscript"/>
        <sz val="10"/>
        <rFont val="Arial"/>
        <family val="2"/>
      </rPr>
      <t>4</t>
    </r>
  </si>
  <si>
    <r>
      <t>Pb</t>
    </r>
    <r>
      <rPr>
        <b/>
        <vertAlign val="subscript"/>
        <sz val="10"/>
        <rFont val="Arial"/>
        <family val="2"/>
      </rPr>
      <t xml:space="preserve"> </t>
    </r>
    <r>
      <rPr>
        <b/>
        <sz val="10"/>
        <rFont val="Arial"/>
        <family val="2"/>
      </rPr>
      <t>+ I</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PbI</t>
    </r>
    <r>
      <rPr>
        <b/>
        <vertAlign val="subscript"/>
        <sz val="10"/>
        <rFont val="Arial"/>
        <family val="2"/>
      </rPr>
      <t>2</t>
    </r>
  </si>
  <si>
    <r>
      <t>Be</t>
    </r>
    <r>
      <rPr>
        <b/>
        <vertAlign val="subscript"/>
        <sz val="10"/>
        <rFont val="Arial"/>
        <family val="2"/>
      </rPr>
      <t xml:space="preserve"> </t>
    </r>
    <r>
      <rPr>
        <b/>
        <sz val="10"/>
        <rFont val="Arial"/>
        <family val="2"/>
      </rPr>
      <t>+ I</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BeI</t>
    </r>
    <r>
      <rPr>
        <b/>
        <vertAlign val="subscript"/>
        <sz val="10"/>
        <rFont val="Arial"/>
        <family val="2"/>
      </rPr>
      <t>2</t>
    </r>
  </si>
  <si>
    <r>
      <t>2/3Al</t>
    </r>
    <r>
      <rPr>
        <b/>
        <vertAlign val="subscript"/>
        <sz val="10"/>
        <rFont val="Arial"/>
        <family val="2"/>
      </rPr>
      <t xml:space="preserve"> </t>
    </r>
    <r>
      <rPr>
        <b/>
        <sz val="10"/>
        <rFont val="Arial"/>
        <family val="2"/>
      </rPr>
      <t>+ I</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2/3AlI</t>
    </r>
    <r>
      <rPr>
        <b/>
        <vertAlign val="subscript"/>
        <sz val="10"/>
        <rFont val="Arial"/>
        <family val="2"/>
      </rPr>
      <t>3</t>
    </r>
  </si>
  <si>
    <r>
      <t>2Li</t>
    </r>
    <r>
      <rPr>
        <b/>
        <vertAlign val="subscript"/>
        <sz val="10"/>
        <rFont val="Arial"/>
        <family val="2"/>
      </rPr>
      <t xml:space="preserve"> </t>
    </r>
    <r>
      <rPr>
        <b/>
        <sz val="10"/>
        <rFont val="Arial"/>
        <family val="2"/>
      </rPr>
      <t>+ I</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2LiI</t>
    </r>
  </si>
  <si>
    <r>
      <t>1/2Zr</t>
    </r>
    <r>
      <rPr>
        <b/>
        <vertAlign val="subscript"/>
        <sz val="10"/>
        <rFont val="Arial"/>
        <family val="2"/>
      </rPr>
      <t xml:space="preserve"> </t>
    </r>
    <r>
      <rPr>
        <b/>
        <sz val="10"/>
        <rFont val="Arial"/>
        <family val="2"/>
      </rPr>
      <t>+ I</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1/2ZrI</t>
    </r>
    <r>
      <rPr>
        <b/>
        <vertAlign val="subscript"/>
        <sz val="10"/>
        <rFont val="Arial"/>
        <family val="2"/>
      </rPr>
      <t>4</t>
    </r>
  </si>
  <si>
    <r>
      <t>2K</t>
    </r>
    <r>
      <rPr>
        <b/>
        <vertAlign val="subscript"/>
        <sz val="10"/>
        <rFont val="Arial"/>
        <family val="2"/>
      </rPr>
      <t xml:space="preserve"> </t>
    </r>
    <r>
      <rPr>
        <b/>
        <sz val="10"/>
        <rFont val="Arial"/>
        <family val="2"/>
      </rPr>
      <t>+ I</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2KI</t>
    </r>
  </si>
  <si>
    <r>
      <t>2Na</t>
    </r>
    <r>
      <rPr>
        <b/>
        <vertAlign val="subscript"/>
        <sz val="10"/>
        <rFont val="Arial"/>
        <family val="2"/>
      </rPr>
      <t xml:space="preserve"> </t>
    </r>
    <r>
      <rPr>
        <b/>
        <sz val="10"/>
        <rFont val="Arial"/>
        <family val="2"/>
      </rPr>
      <t>+ I</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2NaI</t>
    </r>
  </si>
  <si>
    <r>
      <t>2H</t>
    </r>
    <r>
      <rPr>
        <b/>
        <vertAlign val="subscript"/>
        <sz val="10"/>
        <rFont val="Arial"/>
        <family val="2"/>
      </rPr>
      <t xml:space="preserve"> </t>
    </r>
    <r>
      <rPr>
        <b/>
        <sz val="10"/>
        <rFont val="Arial"/>
        <family val="2"/>
      </rPr>
      <t>+ I</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2HI</t>
    </r>
  </si>
  <si>
    <t>Hydride Data</t>
  </si>
  <si>
    <t>p</t>
  </si>
  <si>
    <t>I</t>
  </si>
  <si>
    <t>Br</t>
  </si>
  <si>
    <t>Cl</t>
  </si>
  <si>
    <t>F</t>
  </si>
  <si>
    <t>H2</t>
  </si>
  <si>
    <r>
      <t>2I</t>
    </r>
    <r>
      <rPr>
        <b/>
        <vertAlign val="subscript"/>
        <sz val="10"/>
        <rFont val="Arial"/>
        <family val="2"/>
      </rPr>
      <t xml:space="preserve"> </t>
    </r>
    <r>
      <rPr>
        <b/>
        <sz val="10"/>
        <rFont val="Arial"/>
        <family val="2"/>
      </rPr>
      <t>+ H</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2IH</t>
    </r>
  </si>
  <si>
    <r>
      <t>2/3N</t>
    </r>
    <r>
      <rPr>
        <b/>
        <vertAlign val="subscript"/>
        <sz val="10"/>
        <rFont val="Arial"/>
        <family val="2"/>
      </rPr>
      <t xml:space="preserve"> </t>
    </r>
    <r>
      <rPr>
        <b/>
        <sz val="10"/>
        <rFont val="Arial"/>
        <family val="2"/>
      </rPr>
      <t>+ H</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2/3NH</t>
    </r>
    <r>
      <rPr>
        <b/>
        <vertAlign val="subscript"/>
        <sz val="10"/>
        <rFont val="Arial"/>
        <family val="2"/>
      </rPr>
      <t>3</t>
    </r>
  </si>
  <si>
    <r>
      <t>1/2C</t>
    </r>
    <r>
      <rPr>
        <b/>
        <vertAlign val="subscript"/>
        <sz val="10"/>
        <rFont val="Arial"/>
        <family val="2"/>
      </rPr>
      <t xml:space="preserve"> </t>
    </r>
    <r>
      <rPr>
        <b/>
        <sz val="10"/>
        <rFont val="Arial"/>
        <family val="2"/>
      </rPr>
      <t>+ H</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1/2CH</t>
    </r>
    <r>
      <rPr>
        <b/>
        <vertAlign val="subscript"/>
        <sz val="10"/>
        <rFont val="Arial"/>
        <family val="2"/>
      </rPr>
      <t>4</t>
    </r>
  </si>
  <si>
    <r>
      <t>1/2Pb</t>
    </r>
    <r>
      <rPr>
        <b/>
        <vertAlign val="subscript"/>
        <sz val="10"/>
        <rFont val="Arial"/>
        <family val="2"/>
      </rPr>
      <t xml:space="preserve"> </t>
    </r>
    <r>
      <rPr>
        <b/>
        <sz val="10"/>
        <rFont val="Arial"/>
        <family val="2"/>
      </rPr>
      <t>+ H</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1/2PbH</t>
    </r>
    <r>
      <rPr>
        <b/>
        <vertAlign val="subscript"/>
        <sz val="10"/>
        <rFont val="Arial"/>
        <family val="2"/>
      </rPr>
      <t>4</t>
    </r>
  </si>
  <si>
    <r>
      <t>2C</t>
    </r>
    <r>
      <rPr>
        <b/>
        <vertAlign val="subscript"/>
        <sz val="10"/>
        <rFont val="Arial"/>
        <family val="2"/>
      </rPr>
      <t xml:space="preserve"> </t>
    </r>
    <r>
      <rPr>
        <b/>
        <sz val="10"/>
        <rFont val="Arial"/>
        <family val="2"/>
      </rPr>
      <t>+ H</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C</t>
    </r>
    <r>
      <rPr>
        <b/>
        <vertAlign val="subscript"/>
        <sz val="10"/>
        <rFont val="Arial"/>
        <family val="2"/>
      </rPr>
      <t>2</t>
    </r>
    <r>
      <rPr>
        <b/>
        <sz val="10"/>
        <rFont val="Arial"/>
        <family val="2"/>
      </rPr>
      <t>H</t>
    </r>
    <r>
      <rPr>
        <b/>
        <vertAlign val="subscript"/>
        <sz val="10"/>
        <rFont val="Arial"/>
        <family val="2"/>
      </rPr>
      <t>2</t>
    </r>
  </si>
  <si>
    <r>
      <t>Mg</t>
    </r>
    <r>
      <rPr>
        <b/>
        <vertAlign val="subscript"/>
        <sz val="10"/>
        <rFont val="Arial"/>
        <family val="2"/>
      </rPr>
      <t xml:space="preserve"> </t>
    </r>
    <r>
      <rPr>
        <b/>
        <sz val="10"/>
        <rFont val="Arial"/>
        <family val="2"/>
      </rPr>
      <t>+ H</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MgH</t>
    </r>
    <r>
      <rPr>
        <b/>
        <vertAlign val="subscript"/>
        <sz val="10"/>
        <rFont val="Arial"/>
        <family val="2"/>
      </rPr>
      <t>2</t>
    </r>
  </si>
  <si>
    <r>
      <t>2Br</t>
    </r>
    <r>
      <rPr>
        <b/>
        <vertAlign val="subscript"/>
        <sz val="10"/>
        <rFont val="Arial"/>
        <family val="2"/>
      </rPr>
      <t xml:space="preserve"> </t>
    </r>
    <r>
      <rPr>
        <b/>
        <sz val="10"/>
        <rFont val="Arial"/>
        <family val="2"/>
      </rPr>
      <t>+ H</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2BrH</t>
    </r>
  </si>
  <si>
    <r>
      <t>2Rb</t>
    </r>
    <r>
      <rPr>
        <b/>
        <vertAlign val="subscript"/>
        <sz val="10"/>
        <rFont val="Arial"/>
        <family val="2"/>
      </rPr>
      <t xml:space="preserve"> </t>
    </r>
    <r>
      <rPr>
        <b/>
        <sz val="10"/>
        <rFont val="Arial"/>
        <family val="2"/>
      </rPr>
      <t>+ H</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2RbH</t>
    </r>
  </si>
  <si>
    <r>
      <t>1/2Sn</t>
    </r>
    <r>
      <rPr>
        <b/>
        <vertAlign val="subscript"/>
        <sz val="10"/>
        <rFont val="Arial"/>
        <family val="2"/>
      </rPr>
      <t xml:space="preserve"> </t>
    </r>
    <r>
      <rPr>
        <b/>
        <sz val="10"/>
        <rFont val="Arial"/>
        <family val="2"/>
      </rPr>
      <t>+ H</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1/2SnH</t>
    </r>
    <r>
      <rPr>
        <b/>
        <vertAlign val="subscript"/>
        <sz val="10"/>
        <rFont val="Arial"/>
        <family val="2"/>
      </rPr>
      <t>4</t>
    </r>
  </si>
  <si>
    <r>
      <t>2/3Sb</t>
    </r>
    <r>
      <rPr>
        <b/>
        <vertAlign val="subscript"/>
        <sz val="10"/>
        <rFont val="Arial"/>
        <family val="2"/>
      </rPr>
      <t xml:space="preserve"> </t>
    </r>
    <r>
      <rPr>
        <b/>
        <sz val="10"/>
        <rFont val="Arial"/>
        <family val="2"/>
      </rPr>
      <t>+ H</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2/3SbH</t>
    </r>
    <r>
      <rPr>
        <b/>
        <vertAlign val="subscript"/>
        <sz val="10"/>
        <rFont val="Arial"/>
        <family val="2"/>
      </rPr>
      <t>3</t>
    </r>
  </si>
  <si>
    <r>
      <t>2Cs</t>
    </r>
    <r>
      <rPr>
        <b/>
        <vertAlign val="subscript"/>
        <sz val="10"/>
        <rFont val="Arial"/>
        <family val="2"/>
      </rPr>
      <t xml:space="preserve"> </t>
    </r>
    <r>
      <rPr>
        <b/>
        <sz val="10"/>
        <rFont val="Arial"/>
        <family val="2"/>
      </rPr>
      <t>+ H</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2CsH</t>
    </r>
  </si>
  <si>
    <r>
      <t>2Na</t>
    </r>
    <r>
      <rPr>
        <b/>
        <vertAlign val="subscript"/>
        <sz val="10"/>
        <rFont val="Arial"/>
        <family val="2"/>
      </rPr>
      <t xml:space="preserve"> </t>
    </r>
    <r>
      <rPr>
        <b/>
        <sz val="10"/>
        <rFont val="Arial"/>
        <family val="2"/>
      </rPr>
      <t>+ H</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2NaH</t>
    </r>
  </si>
  <si>
    <r>
      <t>2K</t>
    </r>
    <r>
      <rPr>
        <b/>
        <vertAlign val="subscript"/>
        <sz val="10"/>
        <rFont val="Arial"/>
        <family val="2"/>
      </rPr>
      <t xml:space="preserve"> </t>
    </r>
    <r>
      <rPr>
        <b/>
        <sz val="10"/>
        <rFont val="Arial"/>
        <family val="2"/>
      </rPr>
      <t>+ H</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2KH</t>
    </r>
  </si>
  <si>
    <r>
      <t>1/2Ge</t>
    </r>
    <r>
      <rPr>
        <b/>
        <vertAlign val="subscript"/>
        <sz val="10"/>
        <rFont val="Arial"/>
        <family val="2"/>
      </rPr>
      <t xml:space="preserve"> </t>
    </r>
    <r>
      <rPr>
        <b/>
        <sz val="10"/>
        <rFont val="Arial"/>
        <family val="2"/>
      </rPr>
      <t>+ H</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1/2GeH</t>
    </r>
    <r>
      <rPr>
        <b/>
        <vertAlign val="subscript"/>
        <sz val="10"/>
        <rFont val="Arial"/>
        <family val="2"/>
      </rPr>
      <t>4</t>
    </r>
  </si>
  <si>
    <r>
      <t>2N</t>
    </r>
    <r>
      <rPr>
        <b/>
        <vertAlign val="subscript"/>
        <sz val="10"/>
        <rFont val="Arial"/>
        <family val="2"/>
      </rPr>
      <t xml:space="preserve"> </t>
    </r>
    <r>
      <rPr>
        <b/>
        <sz val="10"/>
        <rFont val="Arial"/>
        <family val="2"/>
      </rPr>
      <t>+ H</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N</t>
    </r>
    <r>
      <rPr>
        <b/>
        <vertAlign val="subscript"/>
        <sz val="10"/>
        <rFont val="Arial"/>
        <family val="2"/>
      </rPr>
      <t>2</t>
    </r>
    <r>
      <rPr>
        <b/>
        <sz val="10"/>
        <rFont val="Arial"/>
        <family val="2"/>
      </rPr>
      <t>H</t>
    </r>
    <r>
      <rPr>
        <b/>
        <vertAlign val="subscript"/>
        <sz val="10"/>
        <rFont val="Arial"/>
        <family val="2"/>
      </rPr>
      <t>2</t>
    </r>
  </si>
  <si>
    <r>
      <t>Ca</t>
    </r>
    <r>
      <rPr>
        <b/>
        <vertAlign val="subscript"/>
        <sz val="10"/>
        <rFont val="Arial"/>
        <family val="2"/>
      </rPr>
      <t xml:space="preserve"> </t>
    </r>
    <r>
      <rPr>
        <b/>
        <sz val="10"/>
        <rFont val="Arial"/>
        <family val="2"/>
      </rPr>
      <t>+ H</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CaH</t>
    </r>
    <r>
      <rPr>
        <b/>
        <vertAlign val="subscript"/>
        <sz val="10"/>
        <rFont val="Arial"/>
        <family val="2"/>
      </rPr>
      <t>2</t>
    </r>
  </si>
  <si>
    <r>
      <t>Ba</t>
    </r>
    <r>
      <rPr>
        <b/>
        <vertAlign val="subscript"/>
        <sz val="10"/>
        <rFont val="Arial"/>
        <family val="2"/>
      </rPr>
      <t xml:space="preserve"> </t>
    </r>
    <r>
      <rPr>
        <b/>
        <sz val="10"/>
        <rFont val="Arial"/>
        <family val="2"/>
      </rPr>
      <t>+ H</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BaH</t>
    </r>
    <r>
      <rPr>
        <b/>
        <vertAlign val="subscript"/>
        <sz val="10"/>
        <rFont val="Arial"/>
        <family val="2"/>
      </rPr>
      <t>2</t>
    </r>
  </si>
  <si>
    <r>
      <t>Sr</t>
    </r>
    <r>
      <rPr>
        <b/>
        <vertAlign val="subscript"/>
        <sz val="10"/>
        <rFont val="Arial"/>
        <family val="2"/>
      </rPr>
      <t xml:space="preserve"> </t>
    </r>
    <r>
      <rPr>
        <b/>
        <sz val="10"/>
        <rFont val="Arial"/>
        <family val="2"/>
      </rPr>
      <t>+ H</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SrH</t>
    </r>
    <r>
      <rPr>
        <b/>
        <vertAlign val="subscript"/>
        <sz val="10"/>
        <rFont val="Arial"/>
        <family val="2"/>
      </rPr>
      <t>2</t>
    </r>
  </si>
  <si>
    <r>
      <t>2/3P</t>
    </r>
    <r>
      <rPr>
        <b/>
        <vertAlign val="subscript"/>
        <sz val="10"/>
        <rFont val="Arial"/>
        <family val="2"/>
      </rPr>
      <t xml:space="preserve"> </t>
    </r>
    <r>
      <rPr>
        <b/>
        <sz val="10"/>
        <rFont val="Arial"/>
        <family val="2"/>
      </rPr>
      <t>+ H</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2/3PH</t>
    </r>
    <r>
      <rPr>
        <b/>
        <vertAlign val="subscript"/>
        <sz val="10"/>
        <rFont val="Arial"/>
        <family val="2"/>
      </rPr>
      <t>3</t>
    </r>
  </si>
  <si>
    <r>
      <t>2/3As</t>
    </r>
    <r>
      <rPr>
        <b/>
        <vertAlign val="subscript"/>
        <sz val="10"/>
        <rFont val="Arial"/>
        <family val="2"/>
      </rPr>
      <t xml:space="preserve"> </t>
    </r>
    <r>
      <rPr>
        <b/>
        <sz val="10"/>
        <rFont val="Arial"/>
        <family val="2"/>
      </rPr>
      <t>+ H</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2/3AsH</t>
    </r>
    <r>
      <rPr>
        <b/>
        <vertAlign val="subscript"/>
        <sz val="10"/>
        <rFont val="Arial"/>
        <family val="2"/>
      </rPr>
      <t>3</t>
    </r>
  </si>
  <si>
    <r>
      <t>2Li</t>
    </r>
    <r>
      <rPr>
        <b/>
        <vertAlign val="subscript"/>
        <sz val="10"/>
        <rFont val="Arial"/>
        <family val="2"/>
      </rPr>
      <t xml:space="preserve"> </t>
    </r>
    <r>
      <rPr>
        <b/>
        <sz val="10"/>
        <rFont val="Arial"/>
        <family val="2"/>
      </rPr>
      <t>+ H</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2LiH</t>
    </r>
  </si>
  <si>
    <r>
      <t>2Cl</t>
    </r>
    <r>
      <rPr>
        <b/>
        <vertAlign val="subscript"/>
        <sz val="10"/>
        <rFont val="Arial"/>
        <family val="2"/>
      </rPr>
      <t xml:space="preserve"> </t>
    </r>
    <r>
      <rPr>
        <b/>
        <sz val="10"/>
        <rFont val="Arial"/>
        <family val="2"/>
      </rPr>
      <t>+ H</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2ClH</t>
    </r>
  </si>
  <si>
    <r>
      <t>2F</t>
    </r>
    <r>
      <rPr>
        <b/>
        <vertAlign val="subscript"/>
        <sz val="10"/>
        <rFont val="Arial"/>
        <family val="2"/>
      </rPr>
      <t xml:space="preserve"> </t>
    </r>
    <r>
      <rPr>
        <b/>
        <sz val="10"/>
        <rFont val="Arial"/>
        <family val="2"/>
      </rPr>
      <t>+ H</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2FH</t>
    </r>
  </si>
  <si>
    <r>
      <t>2/3B</t>
    </r>
    <r>
      <rPr>
        <b/>
        <vertAlign val="subscript"/>
        <sz val="10"/>
        <rFont val="Arial"/>
        <family val="2"/>
      </rPr>
      <t xml:space="preserve"> </t>
    </r>
    <r>
      <rPr>
        <b/>
        <sz val="10"/>
        <rFont val="Arial"/>
        <family val="2"/>
      </rPr>
      <t>+ H</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2/3BH</t>
    </r>
    <r>
      <rPr>
        <b/>
        <vertAlign val="subscript"/>
        <sz val="10"/>
        <rFont val="Arial"/>
        <family val="2"/>
      </rPr>
      <t>3</t>
    </r>
  </si>
  <si>
    <r>
      <t>1/2Si</t>
    </r>
    <r>
      <rPr>
        <b/>
        <vertAlign val="subscript"/>
        <sz val="10"/>
        <rFont val="Arial"/>
        <family val="2"/>
      </rPr>
      <t xml:space="preserve"> </t>
    </r>
    <r>
      <rPr>
        <b/>
        <sz val="10"/>
        <rFont val="Arial"/>
        <family val="2"/>
      </rPr>
      <t>+ H</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1/2SiH</t>
    </r>
    <r>
      <rPr>
        <b/>
        <vertAlign val="subscript"/>
        <sz val="10"/>
        <rFont val="Arial"/>
        <family val="2"/>
      </rPr>
      <t>4</t>
    </r>
  </si>
  <si>
    <r>
      <t>Be</t>
    </r>
    <r>
      <rPr>
        <b/>
        <vertAlign val="subscript"/>
        <sz val="10"/>
        <rFont val="Arial"/>
        <family val="2"/>
      </rPr>
      <t xml:space="preserve"> </t>
    </r>
    <r>
      <rPr>
        <b/>
        <sz val="10"/>
        <rFont val="Arial"/>
        <family val="2"/>
      </rPr>
      <t>+ H</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BeH</t>
    </r>
    <r>
      <rPr>
        <b/>
        <vertAlign val="subscript"/>
        <sz val="10"/>
        <rFont val="Arial"/>
        <family val="2"/>
      </rPr>
      <t>2</t>
    </r>
  </si>
  <si>
    <r>
      <t>Mg</t>
    </r>
    <r>
      <rPr>
        <b/>
        <vertAlign val="subscript"/>
        <sz val="10"/>
        <color indexed="8"/>
        <rFont val="Arial"/>
        <family val="2"/>
      </rPr>
      <t xml:space="preserve"> </t>
    </r>
    <r>
      <rPr>
        <b/>
        <sz val="10"/>
        <color indexed="8"/>
        <rFont val="Arial"/>
        <family val="2"/>
      </rPr>
      <t>+ H</t>
    </r>
    <r>
      <rPr>
        <b/>
        <vertAlign val="subscript"/>
        <sz val="10"/>
        <color indexed="8"/>
        <rFont val="Arial"/>
        <family val="2"/>
      </rPr>
      <t>2</t>
    </r>
    <r>
      <rPr>
        <b/>
        <sz val="10"/>
        <color indexed="8"/>
        <rFont val="Arial"/>
        <family val="2"/>
      </rPr>
      <t xml:space="preserve"> =</t>
    </r>
    <r>
      <rPr>
        <b/>
        <vertAlign val="subscript"/>
        <sz val="10"/>
        <color indexed="8"/>
        <rFont val="Arial"/>
        <family val="2"/>
      </rPr>
      <t xml:space="preserve"> </t>
    </r>
    <r>
      <rPr>
        <b/>
        <sz val="10"/>
        <color indexed="8"/>
        <rFont val="Arial"/>
        <family val="2"/>
      </rPr>
      <t>MgH</t>
    </r>
    <r>
      <rPr>
        <b/>
        <vertAlign val="subscript"/>
        <sz val="10"/>
        <color indexed="8"/>
        <rFont val="Arial"/>
        <family val="2"/>
      </rPr>
      <t>2</t>
    </r>
  </si>
  <si>
    <t>Fluoride Data</t>
  </si>
  <si>
    <r>
      <t>1/2Ir</t>
    </r>
    <r>
      <rPr>
        <b/>
        <vertAlign val="subscript"/>
        <sz val="10"/>
        <rFont val="Arial"/>
        <family val="2"/>
      </rPr>
      <t xml:space="preserve"> </t>
    </r>
    <r>
      <rPr>
        <b/>
        <sz val="10"/>
        <rFont val="Arial"/>
        <family val="2"/>
      </rPr>
      <t>+ F</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1/2IrF</t>
    </r>
    <r>
      <rPr>
        <b/>
        <vertAlign val="subscript"/>
        <sz val="10"/>
        <rFont val="Arial"/>
        <family val="2"/>
      </rPr>
      <t>4</t>
    </r>
  </si>
  <si>
    <r>
      <t>1/3Se</t>
    </r>
    <r>
      <rPr>
        <b/>
        <vertAlign val="subscript"/>
        <sz val="10"/>
        <rFont val="Arial"/>
        <family val="2"/>
      </rPr>
      <t xml:space="preserve"> </t>
    </r>
    <r>
      <rPr>
        <b/>
        <sz val="10"/>
        <rFont val="Arial"/>
        <family val="2"/>
      </rPr>
      <t>+ F</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1/3SeF</t>
    </r>
    <r>
      <rPr>
        <b/>
        <vertAlign val="subscript"/>
        <sz val="10"/>
        <rFont val="Arial"/>
        <family val="2"/>
      </rPr>
      <t>6</t>
    </r>
  </si>
  <si>
    <r>
      <t>1/3S</t>
    </r>
    <r>
      <rPr>
        <b/>
        <vertAlign val="subscript"/>
        <sz val="10"/>
        <rFont val="Arial"/>
        <family val="2"/>
      </rPr>
      <t xml:space="preserve"> </t>
    </r>
    <r>
      <rPr>
        <b/>
        <sz val="10"/>
        <rFont val="Arial"/>
        <family val="2"/>
      </rPr>
      <t>+ F</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1/3SF</t>
    </r>
    <r>
      <rPr>
        <b/>
        <vertAlign val="subscript"/>
        <sz val="10"/>
        <rFont val="Arial"/>
        <family val="2"/>
      </rPr>
      <t>6</t>
    </r>
  </si>
  <si>
    <r>
      <t>2/5Pt</t>
    </r>
    <r>
      <rPr>
        <b/>
        <vertAlign val="subscript"/>
        <sz val="10"/>
        <rFont val="Arial"/>
        <family val="2"/>
      </rPr>
      <t xml:space="preserve"> </t>
    </r>
    <r>
      <rPr>
        <b/>
        <sz val="10"/>
        <rFont val="Arial"/>
        <family val="2"/>
      </rPr>
      <t>+ F</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2/5PtF</t>
    </r>
    <r>
      <rPr>
        <b/>
        <vertAlign val="subscript"/>
        <sz val="10"/>
        <rFont val="Arial"/>
        <family val="2"/>
      </rPr>
      <t>5</t>
    </r>
  </si>
  <si>
    <r>
      <t>2H</t>
    </r>
    <r>
      <rPr>
        <b/>
        <vertAlign val="subscript"/>
        <sz val="10"/>
        <rFont val="Arial"/>
        <family val="2"/>
      </rPr>
      <t xml:space="preserve"> </t>
    </r>
    <r>
      <rPr>
        <b/>
        <sz val="10"/>
        <rFont val="Arial"/>
        <family val="2"/>
      </rPr>
      <t>+ F</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2HF</t>
    </r>
  </si>
  <si>
    <r>
      <t>2/3Au</t>
    </r>
    <r>
      <rPr>
        <b/>
        <vertAlign val="subscript"/>
        <sz val="10"/>
        <rFont val="Arial"/>
        <family val="2"/>
      </rPr>
      <t xml:space="preserve"> </t>
    </r>
    <r>
      <rPr>
        <b/>
        <sz val="10"/>
        <rFont val="Arial"/>
        <family val="2"/>
      </rPr>
      <t>+ F</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2/3AuF</t>
    </r>
    <r>
      <rPr>
        <b/>
        <vertAlign val="subscript"/>
        <sz val="10"/>
        <rFont val="Arial"/>
        <family val="2"/>
      </rPr>
      <t>3</t>
    </r>
  </si>
  <si>
    <r>
      <t>2Ag</t>
    </r>
    <r>
      <rPr>
        <b/>
        <vertAlign val="subscript"/>
        <sz val="10"/>
        <rFont val="Arial"/>
        <family val="2"/>
      </rPr>
      <t xml:space="preserve"> </t>
    </r>
    <r>
      <rPr>
        <b/>
        <sz val="10"/>
        <rFont val="Arial"/>
        <family val="2"/>
      </rPr>
      <t>+ F</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2AgF</t>
    </r>
  </si>
  <si>
    <r>
      <t>Hg</t>
    </r>
    <r>
      <rPr>
        <b/>
        <vertAlign val="subscript"/>
        <sz val="10"/>
        <rFont val="Arial"/>
        <family val="2"/>
      </rPr>
      <t xml:space="preserve"> </t>
    </r>
    <r>
      <rPr>
        <b/>
        <sz val="10"/>
        <rFont val="Arial"/>
        <family val="2"/>
      </rPr>
      <t>+ F</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HgF</t>
    </r>
    <r>
      <rPr>
        <b/>
        <vertAlign val="subscript"/>
        <sz val="10"/>
        <rFont val="Arial"/>
        <family val="2"/>
      </rPr>
      <t>2</t>
    </r>
  </si>
  <si>
    <r>
      <t>1/2Sn</t>
    </r>
    <r>
      <rPr>
        <b/>
        <vertAlign val="subscript"/>
        <sz val="10"/>
        <rFont val="Arial"/>
        <family val="2"/>
      </rPr>
      <t xml:space="preserve"> </t>
    </r>
    <r>
      <rPr>
        <b/>
        <sz val="10"/>
        <rFont val="Arial"/>
        <family val="2"/>
      </rPr>
      <t>+ F</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1/2SnF</t>
    </r>
    <r>
      <rPr>
        <b/>
        <vertAlign val="subscript"/>
        <sz val="10"/>
        <rFont val="Arial"/>
        <family val="2"/>
      </rPr>
      <t>4</t>
    </r>
  </si>
  <si>
    <r>
      <t>2/3In</t>
    </r>
    <r>
      <rPr>
        <b/>
        <vertAlign val="subscript"/>
        <sz val="10"/>
        <rFont val="Arial"/>
        <family val="2"/>
      </rPr>
      <t xml:space="preserve"> </t>
    </r>
    <r>
      <rPr>
        <b/>
        <sz val="10"/>
        <rFont val="Arial"/>
        <family val="2"/>
      </rPr>
      <t>+ F</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2/3InF</t>
    </r>
    <r>
      <rPr>
        <b/>
        <vertAlign val="subscript"/>
        <sz val="10"/>
        <rFont val="Arial"/>
        <family val="2"/>
      </rPr>
      <t>3</t>
    </r>
  </si>
  <si>
    <r>
      <t>1/2C</t>
    </r>
    <r>
      <rPr>
        <b/>
        <vertAlign val="subscript"/>
        <sz val="10"/>
        <rFont val="Arial"/>
        <family val="2"/>
      </rPr>
      <t xml:space="preserve"> </t>
    </r>
    <r>
      <rPr>
        <b/>
        <sz val="10"/>
        <rFont val="Arial"/>
        <family val="2"/>
      </rPr>
      <t>+ F</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1/2CF</t>
    </r>
    <r>
      <rPr>
        <b/>
        <vertAlign val="subscript"/>
        <sz val="10"/>
        <rFont val="Arial"/>
        <family val="2"/>
      </rPr>
      <t>4</t>
    </r>
  </si>
  <si>
    <r>
      <t>2/3P</t>
    </r>
    <r>
      <rPr>
        <b/>
        <vertAlign val="subscript"/>
        <sz val="10"/>
        <rFont val="Arial"/>
        <family val="2"/>
      </rPr>
      <t xml:space="preserve"> </t>
    </r>
    <r>
      <rPr>
        <b/>
        <sz val="10"/>
        <rFont val="Arial"/>
        <family val="2"/>
      </rPr>
      <t>+ F</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2/3PF</t>
    </r>
    <r>
      <rPr>
        <b/>
        <vertAlign val="subscript"/>
        <sz val="10"/>
        <rFont val="Arial"/>
        <family val="2"/>
      </rPr>
      <t>3</t>
    </r>
  </si>
  <si>
    <r>
      <t>2/5As</t>
    </r>
    <r>
      <rPr>
        <b/>
        <vertAlign val="subscript"/>
        <sz val="10"/>
        <rFont val="Arial"/>
        <family val="2"/>
      </rPr>
      <t xml:space="preserve"> </t>
    </r>
    <r>
      <rPr>
        <b/>
        <sz val="10"/>
        <rFont val="Arial"/>
        <family val="2"/>
      </rPr>
      <t>+ F</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2/5AsF</t>
    </r>
    <r>
      <rPr>
        <b/>
        <vertAlign val="subscript"/>
        <sz val="10"/>
        <rFont val="Arial"/>
        <family val="2"/>
      </rPr>
      <t>5</t>
    </r>
  </si>
  <si>
    <r>
      <t>2/5Ta</t>
    </r>
    <r>
      <rPr>
        <b/>
        <vertAlign val="subscript"/>
        <sz val="10"/>
        <rFont val="Arial"/>
        <family val="2"/>
      </rPr>
      <t xml:space="preserve"> </t>
    </r>
    <r>
      <rPr>
        <b/>
        <sz val="10"/>
        <rFont val="Arial"/>
        <family val="2"/>
      </rPr>
      <t>+ F</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2/5TaF</t>
    </r>
    <r>
      <rPr>
        <b/>
        <vertAlign val="subscript"/>
        <sz val="10"/>
        <rFont val="Arial"/>
        <family val="2"/>
      </rPr>
      <t>5</t>
    </r>
  </si>
  <si>
    <r>
      <t>Zn</t>
    </r>
    <r>
      <rPr>
        <b/>
        <vertAlign val="subscript"/>
        <sz val="10"/>
        <rFont val="Arial"/>
        <family val="2"/>
      </rPr>
      <t xml:space="preserve"> </t>
    </r>
    <r>
      <rPr>
        <b/>
        <sz val="10"/>
        <rFont val="Arial"/>
        <family val="2"/>
      </rPr>
      <t>+ F</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ZnF</t>
    </r>
    <r>
      <rPr>
        <b/>
        <vertAlign val="subscript"/>
        <sz val="10"/>
        <rFont val="Arial"/>
        <family val="2"/>
      </rPr>
      <t>2</t>
    </r>
  </si>
  <si>
    <r>
      <t>1/3Re</t>
    </r>
    <r>
      <rPr>
        <b/>
        <vertAlign val="subscript"/>
        <sz val="10"/>
        <rFont val="Arial"/>
        <family val="2"/>
      </rPr>
      <t xml:space="preserve"> </t>
    </r>
    <r>
      <rPr>
        <b/>
        <sz val="10"/>
        <rFont val="Arial"/>
        <family val="2"/>
      </rPr>
      <t>+ F</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1/3ReF</t>
    </r>
    <r>
      <rPr>
        <b/>
        <vertAlign val="subscript"/>
        <sz val="10"/>
        <rFont val="Arial"/>
        <family val="2"/>
      </rPr>
      <t>6</t>
    </r>
  </si>
  <si>
    <r>
      <t>Cu</t>
    </r>
    <r>
      <rPr>
        <b/>
        <vertAlign val="subscript"/>
        <sz val="10"/>
        <rFont val="Arial"/>
        <family val="2"/>
      </rPr>
      <t xml:space="preserve"> </t>
    </r>
    <r>
      <rPr>
        <b/>
        <sz val="10"/>
        <rFont val="Arial"/>
        <family val="2"/>
      </rPr>
      <t>+ F</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CuF</t>
    </r>
    <r>
      <rPr>
        <b/>
        <vertAlign val="subscript"/>
        <sz val="10"/>
        <rFont val="Arial"/>
        <family val="2"/>
      </rPr>
      <t>2</t>
    </r>
  </si>
  <si>
    <r>
      <t>2Tl</t>
    </r>
    <r>
      <rPr>
        <b/>
        <vertAlign val="subscript"/>
        <sz val="10"/>
        <rFont val="Arial"/>
        <family val="2"/>
      </rPr>
      <t xml:space="preserve"> </t>
    </r>
    <r>
      <rPr>
        <b/>
        <sz val="10"/>
        <rFont val="Arial"/>
        <family val="2"/>
      </rPr>
      <t>+ F</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2TlF</t>
    </r>
  </si>
  <si>
    <r>
      <t>Pb</t>
    </r>
    <r>
      <rPr>
        <b/>
        <vertAlign val="subscript"/>
        <sz val="10"/>
        <rFont val="Arial"/>
        <family val="2"/>
      </rPr>
      <t xml:space="preserve"> </t>
    </r>
    <r>
      <rPr>
        <b/>
        <sz val="10"/>
        <rFont val="Arial"/>
        <family val="2"/>
      </rPr>
      <t>+ F</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PbF</t>
    </r>
    <r>
      <rPr>
        <b/>
        <vertAlign val="subscript"/>
        <sz val="10"/>
        <rFont val="Arial"/>
        <family val="2"/>
      </rPr>
      <t>2</t>
    </r>
  </si>
  <si>
    <r>
      <t>Mn</t>
    </r>
    <r>
      <rPr>
        <b/>
        <vertAlign val="subscript"/>
        <sz val="10"/>
        <rFont val="Arial"/>
        <family val="2"/>
      </rPr>
      <t xml:space="preserve"> </t>
    </r>
    <r>
      <rPr>
        <b/>
        <sz val="10"/>
        <rFont val="Arial"/>
        <family val="2"/>
      </rPr>
      <t>+ F</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MnF</t>
    </r>
    <r>
      <rPr>
        <b/>
        <vertAlign val="subscript"/>
        <sz val="10"/>
        <rFont val="Arial"/>
        <family val="2"/>
      </rPr>
      <t>2</t>
    </r>
  </si>
  <si>
    <r>
      <t>1/3Te</t>
    </r>
    <r>
      <rPr>
        <b/>
        <vertAlign val="subscript"/>
        <sz val="10"/>
        <rFont val="Arial"/>
        <family val="2"/>
      </rPr>
      <t xml:space="preserve"> </t>
    </r>
    <r>
      <rPr>
        <b/>
        <sz val="10"/>
        <rFont val="Arial"/>
        <family val="2"/>
      </rPr>
      <t>+ F</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1/3TeF</t>
    </r>
    <r>
      <rPr>
        <b/>
        <vertAlign val="subscript"/>
        <sz val="10"/>
        <rFont val="Arial"/>
        <family val="2"/>
      </rPr>
      <t>6</t>
    </r>
  </si>
  <si>
    <r>
      <t>1/3W</t>
    </r>
    <r>
      <rPr>
        <b/>
        <vertAlign val="subscript"/>
        <sz val="10"/>
        <rFont val="Arial"/>
        <family val="2"/>
      </rPr>
      <t xml:space="preserve"> </t>
    </r>
    <r>
      <rPr>
        <b/>
        <sz val="10"/>
        <rFont val="Arial"/>
        <family val="2"/>
      </rPr>
      <t>+ F</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1/3WF</t>
    </r>
    <r>
      <rPr>
        <b/>
        <vertAlign val="subscript"/>
        <sz val="10"/>
        <rFont val="Arial"/>
        <family val="2"/>
      </rPr>
      <t>6</t>
    </r>
  </si>
  <si>
    <r>
      <t>1/2Ge</t>
    </r>
    <r>
      <rPr>
        <b/>
        <vertAlign val="subscript"/>
        <sz val="10"/>
        <rFont val="Arial"/>
        <family val="2"/>
      </rPr>
      <t xml:space="preserve"> </t>
    </r>
    <r>
      <rPr>
        <b/>
        <sz val="10"/>
        <rFont val="Arial"/>
        <family val="2"/>
      </rPr>
      <t>+ F</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1/2GeF</t>
    </r>
    <r>
      <rPr>
        <b/>
        <vertAlign val="subscript"/>
        <sz val="10"/>
        <rFont val="Arial"/>
        <family val="2"/>
      </rPr>
      <t>4</t>
    </r>
  </si>
  <si>
    <r>
      <t>Fe</t>
    </r>
    <r>
      <rPr>
        <b/>
        <vertAlign val="subscript"/>
        <sz val="10"/>
        <rFont val="Arial"/>
        <family val="2"/>
      </rPr>
      <t xml:space="preserve"> </t>
    </r>
    <r>
      <rPr>
        <b/>
        <sz val="10"/>
        <rFont val="Arial"/>
        <family val="2"/>
      </rPr>
      <t>+ F</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FeF</t>
    </r>
    <r>
      <rPr>
        <b/>
        <vertAlign val="subscript"/>
        <sz val="10"/>
        <rFont val="Arial"/>
        <family val="2"/>
      </rPr>
      <t>2</t>
    </r>
  </si>
  <si>
    <r>
      <t>2/3Al</t>
    </r>
    <r>
      <rPr>
        <b/>
        <vertAlign val="subscript"/>
        <sz val="10"/>
        <rFont val="Arial"/>
        <family val="2"/>
      </rPr>
      <t xml:space="preserve"> </t>
    </r>
    <r>
      <rPr>
        <b/>
        <sz val="10"/>
        <rFont val="Arial"/>
        <family val="2"/>
      </rPr>
      <t>+ F</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2/3AlF</t>
    </r>
    <r>
      <rPr>
        <b/>
        <vertAlign val="subscript"/>
        <sz val="10"/>
        <rFont val="Arial"/>
        <family val="2"/>
      </rPr>
      <t>3</t>
    </r>
  </si>
  <si>
    <r>
      <t>2/5Sb</t>
    </r>
    <r>
      <rPr>
        <b/>
        <vertAlign val="subscript"/>
        <sz val="10"/>
        <rFont val="Arial"/>
        <family val="2"/>
      </rPr>
      <t xml:space="preserve"> </t>
    </r>
    <r>
      <rPr>
        <b/>
        <sz val="10"/>
        <rFont val="Arial"/>
        <family val="2"/>
      </rPr>
      <t>+ F</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2/5SbF</t>
    </r>
    <r>
      <rPr>
        <b/>
        <vertAlign val="subscript"/>
        <sz val="10"/>
        <rFont val="Arial"/>
        <family val="2"/>
      </rPr>
      <t>5</t>
    </r>
  </si>
  <si>
    <r>
      <t>Ni</t>
    </r>
    <r>
      <rPr>
        <b/>
        <vertAlign val="subscript"/>
        <sz val="10"/>
        <rFont val="Arial"/>
        <family val="2"/>
      </rPr>
      <t xml:space="preserve"> </t>
    </r>
    <r>
      <rPr>
        <b/>
        <sz val="10"/>
        <rFont val="Arial"/>
        <family val="2"/>
      </rPr>
      <t>+ F</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NiF</t>
    </r>
    <r>
      <rPr>
        <b/>
        <vertAlign val="subscript"/>
        <sz val="10"/>
        <rFont val="Arial"/>
        <family val="2"/>
      </rPr>
      <t>2</t>
    </r>
  </si>
  <si>
    <r>
      <t>Co</t>
    </r>
    <r>
      <rPr>
        <b/>
        <vertAlign val="subscript"/>
        <sz val="10"/>
        <rFont val="Arial"/>
        <family val="2"/>
      </rPr>
      <t xml:space="preserve"> </t>
    </r>
    <r>
      <rPr>
        <b/>
        <sz val="10"/>
        <rFont val="Arial"/>
        <family val="2"/>
      </rPr>
      <t>+ F</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CoF</t>
    </r>
    <r>
      <rPr>
        <b/>
        <vertAlign val="subscript"/>
        <sz val="10"/>
        <rFont val="Arial"/>
        <family val="2"/>
      </rPr>
      <t>2</t>
    </r>
  </si>
  <si>
    <r>
      <t>2/3Cr</t>
    </r>
    <r>
      <rPr>
        <b/>
        <vertAlign val="subscript"/>
        <sz val="10"/>
        <rFont val="Arial"/>
        <family val="2"/>
      </rPr>
      <t xml:space="preserve"> </t>
    </r>
    <r>
      <rPr>
        <b/>
        <sz val="10"/>
        <rFont val="Arial"/>
        <family val="2"/>
      </rPr>
      <t>+ F</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2/3CrF</t>
    </r>
    <r>
      <rPr>
        <b/>
        <vertAlign val="subscript"/>
        <sz val="10"/>
        <rFont val="Arial"/>
        <family val="2"/>
      </rPr>
      <t>3</t>
    </r>
  </si>
  <si>
    <r>
      <t>1/2Zr</t>
    </r>
    <r>
      <rPr>
        <b/>
        <vertAlign val="subscript"/>
        <sz val="10"/>
        <rFont val="Arial"/>
        <family val="2"/>
      </rPr>
      <t xml:space="preserve"> </t>
    </r>
    <r>
      <rPr>
        <b/>
        <sz val="10"/>
        <rFont val="Arial"/>
        <family val="2"/>
      </rPr>
      <t>+ F</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1/2ZrF</t>
    </r>
    <r>
      <rPr>
        <b/>
        <vertAlign val="subscript"/>
        <sz val="10"/>
        <rFont val="Arial"/>
        <family val="2"/>
      </rPr>
      <t>4</t>
    </r>
  </si>
  <si>
    <r>
      <t>1/3Mo</t>
    </r>
    <r>
      <rPr>
        <b/>
        <vertAlign val="subscript"/>
        <sz val="10"/>
        <rFont val="Arial"/>
        <family val="2"/>
      </rPr>
      <t xml:space="preserve"> </t>
    </r>
    <r>
      <rPr>
        <b/>
        <sz val="10"/>
        <rFont val="Arial"/>
        <family val="2"/>
      </rPr>
      <t>+ F</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1/3MoF</t>
    </r>
    <r>
      <rPr>
        <b/>
        <vertAlign val="subscript"/>
        <sz val="10"/>
        <rFont val="Arial"/>
        <family val="2"/>
      </rPr>
      <t>6</t>
    </r>
  </si>
  <si>
    <r>
      <t>1/3U</t>
    </r>
    <r>
      <rPr>
        <b/>
        <vertAlign val="subscript"/>
        <sz val="10"/>
        <rFont val="Arial"/>
        <family val="2"/>
      </rPr>
      <t xml:space="preserve"> </t>
    </r>
    <r>
      <rPr>
        <b/>
        <sz val="10"/>
        <rFont val="Arial"/>
        <family val="2"/>
      </rPr>
      <t>+ F</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1/3UF</t>
    </r>
    <r>
      <rPr>
        <b/>
        <vertAlign val="subscript"/>
        <sz val="10"/>
        <rFont val="Arial"/>
        <family val="2"/>
      </rPr>
      <t>6</t>
    </r>
  </si>
  <si>
    <r>
      <t>2/3Ga</t>
    </r>
    <r>
      <rPr>
        <b/>
        <vertAlign val="subscript"/>
        <sz val="10"/>
        <rFont val="Arial"/>
        <family val="2"/>
      </rPr>
      <t xml:space="preserve"> </t>
    </r>
    <r>
      <rPr>
        <b/>
        <sz val="10"/>
        <rFont val="Arial"/>
        <family val="2"/>
      </rPr>
      <t>+ F</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2/3GaF</t>
    </r>
    <r>
      <rPr>
        <b/>
        <vertAlign val="subscript"/>
        <sz val="10"/>
        <rFont val="Arial"/>
        <family val="2"/>
      </rPr>
      <t>3</t>
    </r>
  </si>
  <si>
    <r>
      <t>2/3V</t>
    </r>
    <r>
      <rPr>
        <b/>
        <vertAlign val="subscript"/>
        <sz val="10"/>
        <rFont val="Arial"/>
        <family val="2"/>
      </rPr>
      <t xml:space="preserve"> </t>
    </r>
    <r>
      <rPr>
        <b/>
        <sz val="10"/>
        <rFont val="Arial"/>
        <family val="2"/>
      </rPr>
      <t>+ F</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2/3VF</t>
    </r>
    <r>
      <rPr>
        <b/>
        <vertAlign val="subscript"/>
        <sz val="10"/>
        <rFont val="Arial"/>
        <family val="2"/>
      </rPr>
      <t>3</t>
    </r>
  </si>
  <si>
    <r>
      <t>1/2Th</t>
    </r>
    <r>
      <rPr>
        <b/>
        <vertAlign val="subscript"/>
        <sz val="10"/>
        <rFont val="Arial"/>
        <family val="2"/>
      </rPr>
      <t xml:space="preserve"> </t>
    </r>
    <r>
      <rPr>
        <b/>
        <sz val="10"/>
        <rFont val="Arial"/>
        <family val="2"/>
      </rPr>
      <t>+ F</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1/2ThF</t>
    </r>
    <r>
      <rPr>
        <b/>
        <vertAlign val="subscript"/>
        <sz val="10"/>
        <rFont val="Arial"/>
        <family val="2"/>
      </rPr>
      <t>4</t>
    </r>
  </si>
  <si>
    <r>
      <t>2/3Bi</t>
    </r>
    <r>
      <rPr>
        <b/>
        <vertAlign val="subscript"/>
        <sz val="10"/>
        <rFont val="Arial"/>
        <family val="2"/>
      </rPr>
      <t xml:space="preserve"> </t>
    </r>
    <r>
      <rPr>
        <b/>
        <sz val="10"/>
        <rFont val="Arial"/>
        <family val="2"/>
      </rPr>
      <t>+ F</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2/3BiF</t>
    </r>
    <r>
      <rPr>
        <b/>
        <vertAlign val="subscript"/>
        <sz val="10"/>
        <rFont val="Arial"/>
        <family val="2"/>
      </rPr>
      <t>3</t>
    </r>
  </si>
  <si>
    <r>
      <t>1/2Ti</t>
    </r>
    <r>
      <rPr>
        <b/>
        <vertAlign val="subscript"/>
        <sz val="10"/>
        <rFont val="Arial"/>
        <family val="2"/>
      </rPr>
      <t xml:space="preserve"> </t>
    </r>
    <r>
      <rPr>
        <b/>
        <sz val="10"/>
        <rFont val="Arial"/>
        <family val="2"/>
      </rPr>
      <t>+ F</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1/2TiF</t>
    </r>
    <r>
      <rPr>
        <b/>
        <vertAlign val="subscript"/>
        <sz val="10"/>
        <rFont val="Arial"/>
        <family val="2"/>
      </rPr>
      <t>4</t>
    </r>
  </si>
  <si>
    <r>
      <t>1/2Si</t>
    </r>
    <r>
      <rPr>
        <b/>
        <vertAlign val="subscript"/>
        <sz val="10"/>
        <rFont val="Arial"/>
        <family val="2"/>
      </rPr>
      <t xml:space="preserve"> </t>
    </r>
    <r>
      <rPr>
        <b/>
        <sz val="10"/>
        <rFont val="Arial"/>
        <family val="2"/>
      </rPr>
      <t>+ F</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1/2SiF</t>
    </r>
    <r>
      <rPr>
        <b/>
        <vertAlign val="subscript"/>
        <sz val="10"/>
        <rFont val="Arial"/>
        <family val="2"/>
      </rPr>
      <t>4</t>
    </r>
  </si>
  <si>
    <r>
      <t>1/2Hf</t>
    </r>
    <r>
      <rPr>
        <b/>
        <vertAlign val="subscript"/>
        <sz val="10"/>
        <rFont val="Arial"/>
        <family val="2"/>
      </rPr>
      <t xml:space="preserve"> </t>
    </r>
    <r>
      <rPr>
        <b/>
        <sz val="10"/>
        <rFont val="Arial"/>
        <family val="2"/>
      </rPr>
      <t>+ F</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1/2HfF</t>
    </r>
    <r>
      <rPr>
        <b/>
        <vertAlign val="subscript"/>
        <sz val="10"/>
        <rFont val="Arial"/>
        <family val="2"/>
      </rPr>
      <t>4</t>
    </r>
  </si>
  <si>
    <r>
      <t>2/3Ac</t>
    </r>
    <r>
      <rPr>
        <b/>
        <vertAlign val="subscript"/>
        <sz val="10"/>
        <rFont val="Arial"/>
        <family val="2"/>
      </rPr>
      <t xml:space="preserve"> </t>
    </r>
    <r>
      <rPr>
        <b/>
        <sz val="10"/>
        <rFont val="Arial"/>
        <family val="2"/>
      </rPr>
      <t>+ F</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2/3AcF</t>
    </r>
    <r>
      <rPr>
        <b/>
        <vertAlign val="subscript"/>
        <sz val="10"/>
        <rFont val="Arial"/>
        <family val="2"/>
      </rPr>
      <t>3</t>
    </r>
  </si>
  <si>
    <r>
      <t>Cd</t>
    </r>
    <r>
      <rPr>
        <b/>
        <vertAlign val="subscript"/>
        <sz val="10"/>
        <rFont val="Arial"/>
        <family val="2"/>
      </rPr>
      <t xml:space="preserve"> </t>
    </r>
    <r>
      <rPr>
        <b/>
        <sz val="10"/>
        <rFont val="Arial"/>
        <family val="2"/>
      </rPr>
      <t>+ F</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CdF</t>
    </r>
    <r>
      <rPr>
        <b/>
        <vertAlign val="subscript"/>
        <sz val="10"/>
        <rFont val="Arial"/>
        <family val="2"/>
      </rPr>
      <t>2</t>
    </r>
  </si>
  <si>
    <r>
      <t>1/2Ce</t>
    </r>
    <r>
      <rPr>
        <b/>
        <vertAlign val="subscript"/>
        <sz val="10"/>
        <rFont val="Arial"/>
        <family val="2"/>
      </rPr>
      <t xml:space="preserve"> </t>
    </r>
    <r>
      <rPr>
        <b/>
        <sz val="10"/>
        <rFont val="Arial"/>
        <family val="2"/>
      </rPr>
      <t>+ F</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1/2CeF</t>
    </r>
    <r>
      <rPr>
        <b/>
        <vertAlign val="subscript"/>
        <sz val="10"/>
        <rFont val="Arial"/>
        <family val="2"/>
      </rPr>
      <t>4</t>
    </r>
  </si>
  <si>
    <r>
      <t>2/3Be</t>
    </r>
    <r>
      <rPr>
        <b/>
        <vertAlign val="subscript"/>
        <sz val="10"/>
        <rFont val="Arial"/>
        <family val="2"/>
      </rPr>
      <t xml:space="preserve"> </t>
    </r>
    <r>
      <rPr>
        <b/>
        <sz val="10"/>
        <rFont val="Arial"/>
        <family val="2"/>
      </rPr>
      <t>+ F</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2/3BeF</t>
    </r>
    <r>
      <rPr>
        <b/>
        <vertAlign val="subscript"/>
        <sz val="10"/>
        <rFont val="Arial"/>
        <family val="2"/>
      </rPr>
      <t>3</t>
    </r>
  </si>
  <si>
    <r>
      <t>2/3Sc</t>
    </r>
    <r>
      <rPr>
        <b/>
        <vertAlign val="subscript"/>
        <sz val="10"/>
        <rFont val="Arial"/>
        <family val="2"/>
      </rPr>
      <t xml:space="preserve"> </t>
    </r>
    <r>
      <rPr>
        <b/>
        <sz val="10"/>
        <rFont val="Arial"/>
        <family val="2"/>
      </rPr>
      <t>+ F</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2/3ScF</t>
    </r>
    <r>
      <rPr>
        <b/>
        <vertAlign val="subscript"/>
        <sz val="10"/>
        <rFont val="Arial"/>
        <family val="2"/>
      </rPr>
      <t>3</t>
    </r>
  </si>
  <si>
    <r>
      <t>2Na</t>
    </r>
    <r>
      <rPr>
        <b/>
        <vertAlign val="subscript"/>
        <sz val="10"/>
        <rFont val="Arial"/>
        <family val="2"/>
      </rPr>
      <t xml:space="preserve"> </t>
    </r>
    <r>
      <rPr>
        <b/>
        <sz val="10"/>
        <rFont val="Arial"/>
        <family val="2"/>
      </rPr>
      <t>+ F</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2NaF</t>
    </r>
  </si>
  <si>
    <r>
      <t>2/5Nb</t>
    </r>
    <r>
      <rPr>
        <b/>
        <vertAlign val="subscript"/>
        <sz val="10"/>
        <rFont val="Arial"/>
        <family val="2"/>
      </rPr>
      <t xml:space="preserve"> </t>
    </r>
    <r>
      <rPr>
        <b/>
        <sz val="10"/>
        <rFont val="Arial"/>
        <family val="2"/>
      </rPr>
      <t>+ F</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2/5NbF</t>
    </r>
    <r>
      <rPr>
        <b/>
        <vertAlign val="subscript"/>
        <sz val="10"/>
        <rFont val="Arial"/>
        <family val="2"/>
      </rPr>
      <t>5</t>
    </r>
  </si>
  <si>
    <r>
      <t>2/3Y</t>
    </r>
    <r>
      <rPr>
        <b/>
        <vertAlign val="subscript"/>
        <sz val="10"/>
        <rFont val="Arial"/>
        <family val="2"/>
      </rPr>
      <t xml:space="preserve"> </t>
    </r>
    <r>
      <rPr>
        <b/>
        <sz val="10"/>
        <rFont val="Arial"/>
        <family val="2"/>
      </rPr>
      <t>+ F</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2/3YF</t>
    </r>
    <r>
      <rPr>
        <b/>
        <vertAlign val="subscript"/>
        <sz val="10"/>
        <rFont val="Arial"/>
        <family val="2"/>
      </rPr>
      <t>3</t>
    </r>
  </si>
  <si>
    <r>
      <t>Mg</t>
    </r>
    <r>
      <rPr>
        <b/>
        <vertAlign val="subscript"/>
        <sz val="10"/>
        <rFont val="Arial"/>
        <family val="2"/>
      </rPr>
      <t xml:space="preserve"> </t>
    </r>
    <r>
      <rPr>
        <b/>
        <sz val="10"/>
        <rFont val="Arial"/>
        <family val="2"/>
      </rPr>
      <t>+ F</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MgF</t>
    </r>
    <r>
      <rPr>
        <b/>
        <vertAlign val="subscript"/>
        <sz val="10"/>
        <rFont val="Arial"/>
        <family val="2"/>
      </rPr>
      <t>2</t>
    </r>
  </si>
  <si>
    <r>
      <t>2K</t>
    </r>
    <r>
      <rPr>
        <b/>
        <vertAlign val="subscript"/>
        <sz val="10"/>
        <rFont val="Arial"/>
        <family val="2"/>
      </rPr>
      <t xml:space="preserve"> </t>
    </r>
    <r>
      <rPr>
        <b/>
        <sz val="10"/>
        <rFont val="Arial"/>
        <family val="2"/>
      </rPr>
      <t>+ F</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2KF</t>
    </r>
  </si>
  <si>
    <r>
      <t>Ca</t>
    </r>
    <r>
      <rPr>
        <b/>
        <vertAlign val="subscript"/>
        <sz val="10"/>
        <rFont val="Arial"/>
        <family val="2"/>
      </rPr>
      <t xml:space="preserve"> </t>
    </r>
    <r>
      <rPr>
        <b/>
        <sz val="10"/>
        <rFont val="Arial"/>
        <family val="2"/>
      </rPr>
      <t>+ F</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CaF</t>
    </r>
    <r>
      <rPr>
        <b/>
        <vertAlign val="subscript"/>
        <sz val="10"/>
        <rFont val="Arial"/>
        <family val="2"/>
      </rPr>
      <t>2</t>
    </r>
  </si>
  <si>
    <r>
      <t>2/3B</t>
    </r>
    <r>
      <rPr>
        <b/>
        <vertAlign val="subscript"/>
        <sz val="10"/>
        <rFont val="Arial"/>
        <family val="2"/>
      </rPr>
      <t xml:space="preserve"> </t>
    </r>
    <r>
      <rPr>
        <b/>
        <sz val="10"/>
        <rFont val="Arial"/>
        <family val="2"/>
      </rPr>
      <t>+ F</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2/3BF</t>
    </r>
    <r>
      <rPr>
        <b/>
        <vertAlign val="subscript"/>
        <sz val="10"/>
        <rFont val="Arial"/>
        <family val="2"/>
      </rPr>
      <t>3</t>
    </r>
  </si>
  <si>
    <r>
      <t>2/3La</t>
    </r>
    <r>
      <rPr>
        <b/>
        <vertAlign val="subscript"/>
        <sz val="10"/>
        <rFont val="Arial"/>
        <family val="2"/>
      </rPr>
      <t xml:space="preserve"> </t>
    </r>
    <r>
      <rPr>
        <b/>
        <sz val="10"/>
        <rFont val="Arial"/>
        <family val="2"/>
      </rPr>
      <t>+ F</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2/3LaF</t>
    </r>
    <r>
      <rPr>
        <b/>
        <vertAlign val="subscript"/>
        <sz val="10"/>
        <rFont val="Arial"/>
        <family val="2"/>
      </rPr>
      <t>3</t>
    </r>
  </si>
  <si>
    <r>
      <t>Ba</t>
    </r>
    <r>
      <rPr>
        <b/>
        <vertAlign val="subscript"/>
        <sz val="10"/>
        <rFont val="Arial"/>
        <family val="2"/>
      </rPr>
      <t xml:space="preserve"> </t>
    </r>
    <r>
      <rPr>
        <b/>
        <sz val="10"/>
        <rFont val="Arial"/>
        <family val="2"/>
      </rPr>
      <t>+ F</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BaF</t>
    </r>
    <r>
      <rPr>
        <b/>
        <vertAlign val="subscript"/>
        <sz val="10"/>
        <rFont val="Arial"/>
        <family val="2"/>
      </rPr>
      <t>2</t>
    </r>
  </si>
  <si>
    <r>
      <t>Sr</t>
    </r>
    <r>
      <rPr>
        <b/>
        <vertAlign val="subscript"/>
        <sz val="10"/>
        <rFont val="Arial"/>
        <family val="2"/>
      </rPr>
      <t xml:space="preserve"> </t>
    </r>
    <r>
      <rPr>
        <b/>
        <sz val="10"/>
        <rFont val="Arial"/>
        <family val="2"/>
      </rPr>
      <t>+ F</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Srf</t>
    </r>
    <r>
      <rPr>
        <b/>
        <vertAlign val="subscript"/>
        <sz val="10"/>
        <rFont val="Arial"/>
        <family val="2"/>
      </rPr>
      <t>2</t>
    </r>
  </si>
  <si>
    <r>
      <t>2Li</t>
    </r>
    <r>
      <rPr>
        <b/>
        <vertAlign val="subscript"/>
        <sz val="10"/>
        <rFont val="Arial"/>
        <family val="2"/>
      </rPr>
      <t xml:space="preserve"> </t>
    </r>
    <r>
      <rPr>
        <b/>
        <sz val="10"/>
        <rFont val="Arial"/>
        <family val="2"/>
      </rPr>
      <t>+ F</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2LiF</t>
    </r>
  </si>
  <si>
    <r>
      <t>Sr</t>
    </r>
    <r>
      <rPr>
        <b/>
        <vertAlign val="subscript"/>
        <sz val="10"/>
        <color indexed="8"/>
        <rFont val="Arial"/>
        <family val="2"/>
      </rPr>
      <t xml:space="preserve"> </t>
    </r>
    <r>
      <rPr>
        <b/>
        <sz val="10"/>
        <color indexed="8"/>
        <rFont val="Arial"/>
        <family val="2"/>
      </rPr>
      <t>+ F</t>
    </r>
    <r>
      <rPr>
        <b/>
        <vertAlign val="subscript"/>
        <sz val="10"/>
        <color indexed="8"/>
        <rFont val="Arial"/>
        <family val="2"/>
      </rPr>
      <t>2</t>
    </r>
    <r>
      <rPr>
        <b/>
        <sz val="10"/>
        <color indexed="8"/>
        <rFont val="Arial"/>
        <family val="2"/>
      </rPr>
      <t xml:space="preserve"> =</t>
    </r>
    <r>
      <rPr>
        <b/>
        <vertAlign val="subscript"/>
        <sz val="10"/>
        <color indexed="8"/>
        <rFont val="Arial"/>
        <family val="2"/>
      </rPr>
      <t xml:space="preserve"> </t>
    </r>
    <r>
      <rPr>
        <b/>
        <sz val="10"/>
        <color indexed="8"/>
        <rFont val="Arial"/>
        <family val="2"/>
      </rPr>
      <t>Srf</t>
    </r>
    <r>
      <rPr>
        <b/>
        <vertAlign val="subscript"/>
        <sz val="10"/>
        <color indexed="8"/>
        <rFont val="Arial"/>
        <family val="2"/>
      </rPr>
      <t>2</t>
    </r>
  </si>
  <si>
    <t>Chloride Data</t>
  </si>
  <si>
    <t>.96.8</t>
  </si>
  <si>
    <t>old</t>
  </si>
  <si>
    <t>2/5P + Cl2 = 2/5PCl5</t>
  </si>
  <si>
    <t>2/5Ta + Cl2 = 2/5TaCl5</t>
  </si>
  <si>
    <t>2/3Ac + Cl2 = 2/3AcCl3</t>
  </si>
  <si>
    <t>Pt + Cl2 = PtCl2</t>
  </si>
  <si>
    <t>1/2Te + Cl2 = 1/2TeCl4</t>
  </si>
  <si>
    <t>2/3Al + Cl2 = 2/3AlCl3</t>
  </si>
  <si>
    <t>2KC + Cl2 = 2KCl</t>
  </si>
  <si>
    <t>1/2Sn + Cl2 = 1/2SnCl4</t>
  </si>
  <si>
    <t>2/3Sb + Cl2 = 2/3SbCl3</t>
  </si>
  <si>
    <t>2/3Re + Cl2 = 2/3ReCl3</t>
  </si>
  <si>
    <t>1/2Ti + Cl2 = 1/2TiCl4</t>
  </si>
  <si>
    <t>2/3As + Cl2 = 2/3AsCl3</t>
  </si>
  <si>
    <t>2/3Mn + Cl2 = 2/3MnCl3</t>
  </si>
  <si>
    <t>1/3W + Cl2 = 1/3WCl6</t>
  </si>
  <si>
    <t>Ba + Cl2 = BaCl2</t>
  </si>
  <si>
    <t>2/3Sc + Cl2 = 2/3ScCl3</t>
  </si>
  <si>
    <t>2/3U + Cl2 = 2/3UCl3</t>
  </si>
  <si>
    <t>2/3Bi + Cl2 = 2/3BiCl3</t>
  </si>
  <si>
    <t>1/2Se + Cl2 = 1/2SeCl4</t>
  </si>
  <si>
    <t>1/3U + Cl2 = 1/3UCl6</t>
  </si>
  <si>
    <t>Cd + Cl2 = CdCl2</t>
  </si>
  <si>
    <t>1/2Si + Cl2 = 1/2SiCl4</t>
  </si>
  <si>
    <t>V + Cl2 = VCl2</t>
  </si>
  <si>
    <t>Ca + Cl2 = CaCl2</t>
  </si>
  <si>
    <t>2AgC + Cl2 = 2AgCl</t>
  </si>
  <si>
    <t>2/3Y + Cl2 = 2/3YCl3</t>
  </si>
  <si>
    <t>1/2C + Cl2 = 1/2CCl4</t>
  </si>
  <si>
    <t>2NaC + Cl2 = 2NaCl</t>
  </si>
  <si>
    <t>Zn + Cl2 = ZnCl2</t>
  </si>
  <si>
    <t>2CsC + Cl2 = 2CsCl</t>
  </si>
  <si>
    <t>2/3Ga + Cl2 = 2/3GaCl3</t>
  </si>
  <si>
    <t>1/2Zr + Cl2 = 1/2ZrCl4</t>
  </si>
  <si>
    <t>2/3Ba + Cl2 = 2/3BaCl3</t>
  </si>
  <si>
    <t>2RbC + Cl2 = 2RbCl</t>
  </si>
  <si>
    <t>2/3Cr + Cl2 = 2/3CrCl3</t>
  </si>
  <si>
    <r>
      <t>1/2C</t>
    </r>
    <r>
      <rPr>
        <b/>
        <vertAlign val="subscript"/>
        <sz val="10"/>
        <rFont val="Arial"/>
        <family val="2"/>
      </rPr>
      <t xml:space="preserve"> </t>
    </r>
    <r>
      <rPr>
        <b/>
        <sz val="10"/>
        <rFont val="Arial"/>
        <family val="2"/>
      </rPr>
      <t>+ Cl</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1/2CCl</t>
    </r>
    <r>
      <rPr>
        <b/>
        <vertAlign val="subscript"/>
        <sz val="10"/>
        <rFont val="Arial"/>
        <family val="2"/>
      </rPr>
      <t>4</t>
    </r>
  </si>
  <si>
    <r>
      <t>2Au</t>
    </r>
    <r>
      <rPr>
        <b/>
        <vertAlign val="subscript"/>
        <sz val="10"/>
        <rFont val="Arial"/>
        <family val="2"/>
      </rPr>
      <t xml:space="preserve"> </t>
    </r>
    <r>
      <rPr>
        <b/>
        <sz val="10"/>
        <rFont val="Arial"/>
        <family val="2"/>
      </rPr>
      <t>+ Cl</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2AuCl</t>
    </r>
  </si>
  <si>
    <r>
      <t>1/2Se</t>
    </r>
    <r>
      <rPr>
        <b/>
        <vertAlign val="subscript"/>
        <sz val="10"/>
        <rFont val="Arial"/>
        <family val="2"/>
      </rPr>
      <t xml:space="preserve"> </t>
    </r>
    <r>
      <rPr>
        <b/>
        <sz val="10"/>
        <rFont val="Arial"/>
        <family val="2"/>
      </rPr>
      <t>+ Cl</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1/2SeCl</t>
    </r>
    <r>
      <rPr>
        <b/>
        <vertAlign val="subscript"/>
        <sz val="10"/>
        <rFont val="Arial"/>
        <family val="2"/>
      </rPr>
      <t>4</t>
    </r>
  </si>
  <si>
    <r>
      <t>1/3Mo</t>
    </r>
    <r>
      <rPr>
        <b/>
        <vertAlign val="subscript"/>
        <sz val="10"/>
        <rFont val="Arial"/>
        <family val="2"/>
      </rPr>
      <t xml:space="preserve"> </t>
    </r>
    <r>
      <rPr>
        <b/>
        <sz val="10"/>
        <rFont val="Arial"/>
        <family val="2"/>
      </rPr>
      <t>+ Cl</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1/3MoCl</t>
    </r>
    <r>
      <rPr>
        <b/>
        <vertAlign val="subscript"/>
        <sz val="10"/>
        <rFont val="Arial"/>
        <family val="2"/>
      </rPr>
      <t>6</t>
    </r>
  </si>
  <si>
    <r>
      <t>2/3Re</t>
    </r>
    <r>
      <rPr>
        <b/>
        <vertAlign val="subscript"/>
        <sz val="10"/>
        <rFont val="Arial"/>
        <family val="2"/>
      </rPr>
      <t xml:space="preserve"> </t>
    </r>
    <r>
      <rPr>
        <b/>
        <sz val="10"/>
        <rFont val="Arial"/>
        <family val="2"/>
      </rPr>
      <t>+ Cl</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2/3ReCl</t>
    </r>
    <r>
      <rPr>
        <b/>
        <vertAlign val="subscript"/>
        <sz val="10"/>
        <rFont val="Arial"/>
        <family val="2"/>
      </rPr>
      <t>3</t>
    </r>
  </si>
  <si>
    <r>
      <t>2/5P</t>
    </r>
    <r>
      <rPr>
        <b/>
        <vertAlign val="subscript"/>
        <sz val="10"/>
        <rFont val="Arial"/>
        <family val="2"/>
      </rPr>
      <t xml:space="preserve"> </t>
    </r>
    <r>
      <rPr>
        <b/>
        <sz val="10"/>
        <rFont val="Arial"/>
        <family val="2"/>
      </rPr>
      <t>+ Cl</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2/5PCl</t>
    </r>
    <r>
      <rPr>
        <b/>
        <vertAlign val="subscript"/>
        <sz val="10"/>
        <rFont val="Arial"/>
        <family val="2"/>
      </rPr>
      <t>5</t>
    </r>
  </si>
  <si>
    <r>
      <t>Ir</t>
    </r>
    <r>
      <rPr>
        <b/>
        <vertAlign val="subscript"/>
        <sz val="10"/>
        <rFont val="Arial"/>
        <family val="2"/>
      </rPr>
      <t xml:space="preserve"> </t>
    </r>
    <r>
      <rPr>
        <b/>
        <sz val="10"/>
        <rFont val="Arial"/>
        <family val="2"/>
      </rPr>
      <t>+ Cl</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IrCl</t>
    </r>
    <r>
      <rPr>
        <b/>
        <vertAlign val="subscript"/>
        <sz val="10"/>
        <rFont val="Arial"/>
        <family val="2"/>
      </rPr>
      <t>2</t>
    </r>
  </si>
  <si>
    <r>
      <t>Pt</t>
    </r>
    <r>
      <rPr>
        <b/>
        <vertAlign val="subscript"/>
        <sz val="10"/>
        <rFont val="Arial"/>
        <family val="2"/>
      </rPr>
      <t xml:space="preserve"> </t>
    </r>
    <r>
      <rPr>
        <b/>
        <sz val="10"/>
        <rFont val="Arial"/>
        <family val="2"/>
      </rPr>
      <t>+ Cl</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PtCl</t>
    </r>
    <r>
      <rPr>
        <b/>
        <vertAlign val="subscript"/>
        <sz val="10"/>
        <rFont val="Arial"/>
        <family val="2"/>
      </rPr>
      <t>2</t>
    </r>
  </si>
  <si>
    <r>
      <t>1/3W</t>
    </r>
    <r>
      <rPr>
        <b/>
        <vertAlign val="subscript"/>
        <sz val="10"/>
        <rFont val="Arial"/>
        <family val="2"/>
      </rPr>
      <t xml:space="preserve"> </t>
    </r>
    <r>
      <rPr>
        <b/>
        <sz val="10"/>
        <rFont val="Arial"/>
        <family val="2"/>
      </rPr>
      <t>+ Cl</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1/3WCl</t>
    </r>
    <r>
      <rPr>
        <b/>
        <vertAlign val="subscript"/>
        <sz val="10"/>
        <rFont val="Arial"/>
        <family val="2"/>
      </rPr>
      <t>6</t>
    </r>
  </si>
  <si>
    <r>
      <t>2H</t>
    </r>
    <r>
      <rPr>
        <b/>
        <vertAlign val="subscript"/>
        <sz val="10"/>
        <rFont val="Arial"/>
        <family val="2"/>
      </rPr>
      <t xml:space="preserve"> </t>
    </r>
    <r>
      <rPr>
        <b/>
        <sz val="10"/>
        <rFont val="Arial"/>
        <family val="2"/>
      </rPr>
      <t>+ Cl</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2HCl</t>
    </r>
  </si>
  <si>
    <r>
      <t>2/3As</t>
    </r>
    <r>
      <rPr>
        <b/>
        <vertAlign val="subscript"/>
        <sz val="10"/>
        <rFont val="Arial"/>
        <family val="2"/>
      </rPr>
      <t xml:space="preserve"> </t>
    </r>
    <r>
      <rPr>
        <b/>
        <sz val="10"/>
        <rFont val="Arial"/>
        <family val="2"/>
      </rPr>
      <t>+ Cl</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2/3AsCl</t>
    </r>
    <r>
      <rPr>
        <b/>
        <vertAlign val="subscript"/>
        <sz val="10"/>
        <rFont val="Arial"/>
        <family val="2"/>
      </rPr>
      <t>3</t>
    </r>
  </si>
  <si>
    <r>
      <t>Hg</t>
    </r>
    <r>
      <rPr>
        <b/>
        <vertAlign val="subscript"/>
        <sz val="10"/>
        <rFont val="Arial"/>
        <family val="2"/>
      </rPr>
      <t xml:space="preserve"> </t>
    </r>
    <r>
      <rPr>
        <b/>
        <sz val="10"/>
        <rFont val="Arial"/>
        <family val="2"/>
      </rPr>
      <t>+ Cl</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HgCl</t>
    </r>
    <r>
      <rPr>
        <b/>
        <vertAlign val="subscript"/>
        <sz val="10"/>
        <rFont val="Arial"/>
        <family val="2"/>
      </rPr>
      <t>2</t>
    </r>
  </si>
  <si>
    <r>
      <t>1/2Te</t>
    </r>
    <r>
      <rPr>
        <b/>
        <vertAlign val="subscript"/>
        <sz val="10"/>
        <rFont val="Arial"/>
        <family val="2"/>
      </rPr>
      <t xml:space="preserve"> </t>
    </r>
    <r>
      <rPr>
        <b/>
        <sz val="10"/>
        <rFont val="Arial"/>
        <family val="2"/>
      </rPr>
      <t>+ Cl</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1/2TeCl</t>
    </r>
    <r>
      <rPr>
        <b/>
        <vertAlign val="subscript"/>
        <sz val="10"/>
        <rFont val="Arial"/>
        <family val="2"/>
      </rPr>
      <t>4</t>
    </r>
  </si>
  <si>
    <r>
      <t>2/3P</t>
    </r>
    <r>
      <rPr>
        <b/>
        <vertAlign val="subscript"/>
        <sz val="10"/>
        <rFont val="Arial"/>
        <family val="2"/>
      </rPr>
      <t xml:space="preserve"> </t>
    </r>
    <r>
      <rPr>
        <b/>
        <sz val="10"/>
        <rFont val="Arial"/>
        <family val="2"/>
      </rPr>
      <t>+ Cl</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2/3PCl</t>
    </r>
    <r>
      <rPr>
        <b/>
        <vertAlign val="subscript"/>
        <sz val="10"/>
        <rFont val="Arial"/>
        <family val="2"/>
      </rPr>
      <t>3</t>
    </r>
  </si>
  <si>
    <r>
      <t>2/5Nb</t>
    </r>
    <r>
      <rPr>
        <b/>
        <vertAlign val="subscript"/>
        <sz val="10"/>
        <rFont val="Arial"/>
        <family val="2"/>
      </rPr>
      <t xml:space="preserve"> </t>
    </r>
    <r>
      <rPr>
        <b/>
        <sz val="10"/>
        <rFont val="Arial"/>
        <family val="2"/>
      </rPr>
      <t>+ Cl</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2/5NbCl</t>
    </r>
    <r>
      <rPr>
        <b/>
        <vertAlign val="subscript"/>
        <sz val="10"/>
        <rFont val="Arial"/>
        <family val="2"/>
      </rPr>
      <t>5</t>
    </r>
  </si>
  <si>
    <r>
      <t>2/3Sb</t>
    </r>
    <r>
      <rPr>
        <b/>
        <vertAlign val="subscript"/>
        <sz val="10"/>
        <rFont val="Arial"/>
        <family val="2"/>
      </rPr>
      <t xml:space="preserve"> </t>
    </r>
    <r>
      <rPr>
        <b/>
        <sz val="10"/>
        <rFont val="Arial"/>
        <family val="2"/>
      </rPr>
      <t>+ Cl</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2/3SbCl</t>
    </r>
    <r>
      <rPr>
        <b/>
        <vertAlign val="subscript"/>
        <sz val="10"/>
        <rFont val="Arial"/>
        <family val="2"/>
      </rPr>
      <t>3</t>
    </r>
  </si>
  <si>
    <r>
      <t>1/2Sn</t>
    </r>
    <r>
      <rPr>
        <b/>
        <vertAlign val="subscript"/>
        <sz val="10"/>
        <rFont val="Arial"/>
        <family val="2"/>
      </rPr>
      <t xml:space="preserve"> </t>
    </r>
    <r>
      <rPr>
        <b/>
        <sz val="10"/>
        <rFont val="Arial"/>
        <family val="2"/>
      </rPr>
      <t>+ Cl</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1/2SnCl</t>
    </r>
    <r>
      <rPr>
        <b/>
        <vertAlign val="subscript"/>
        <sz val="10"/>
        <rFont val="Arial"/>
        <family val="2"/>
      </rPr>
      <t>4</t>
    </r>
  </si>
  <si>
    <r>
      <t>2Cu</t>
    </r>
    <r>
      <rPr>
        <b/>
        <vertAlign val="subscript"/>
        <sz val="10"/>
        <rFont val="Arial"/>
        <family val="2"/>
      </rPr>
      <t xml:space="preserve"> </t>
    </r>
    <r>
      <rPr>
        <b/>
        <sz val="10"/>
        <rFont val="Arial"/>
        <family val="2"/>
      </rPr>
      <t>+ Cl</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2CuCl</t>
    </r>
  </si>
  <si>
    <r>
      <t>2/5Ta</t>
    </r>
    <r>
      <rPr>
        <b/>
        <vertAlign val="subscript"/>
        <sz val="10"/>
        <rFont val="Arial"/>
        <family val="2"/>
      </rPr>
      <t xml:space="preserve"> </t>
    </r>
    <r>
      <rPr>
        <b/>
        <sz val="10"/>
        <rFont val="Arial"/>
        <family val="2"/>
      </rPr>
      <t>+ Cl</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2/5TaCl</t>
    </r>
    <r>
      <rPr>
        <b/>
        <vertAlign val="subscript"/>
        <sz val="10"/>
        <rFont val="Arial"/>
        <family val="2"/>
      </rPr>
      <t>5</t>
    </r>
  </si>
  <si>
    <r>
      <t>2/3Bi</t>
    </r>
    <r>
      <rPr>
        <b/>
        <vertAlign val="subscript"/>
        <sz val="10"/>
        <rFont val="Arial"/>
        <family val="2"/>
      </rPr>
      <t xml:space="preserve"> </t>
    </r>
    <r>
      <rPr>
        <b/>
        <sz val="10"/>
        <rFont val="Arial"/>
        <family val="2"/>
      </rPr>
      <t>+ Cl</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2/3BiCl</t>
    </r>
    <r>
      <rPr>
        <b/>
        <vertAlign val="subscript"/>
        <sz val="10"/>
        <rFont val="Arial"/>
        <family val="2"/>
      </rPr>
      <t>3</t>
    </r>
  </si>
  <si>
    <r>
      <t>2/3Ba</t>
    </r>
    <r>
      <rPr>
        <b/>
        <vertAlign val="subscript"/>
        <sz val="10"/>
        <rFont val="Arial"/>
        <family val="2"/>
      </rPr>
      <t xml:space="preserve"> </t>
    </r>
    <r>
      <rPr>
        <b/>
        <sz val="10"/>
        <rFont val="Arial"/>
        <family val="2"/>
      </rPr>
      <t>+ Cl</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2/3BaCl</t>
    </r>
    <r>
      <rPr>
        <b/>
        <vertAlign val="subscript"/>
        <sz val="10"/>
        <rFont val="Arial"/>
        <family val="2"/>
      </rPr>
      <t>3</t>
    </r>
  </si>
  <si>
    <r>
      <t>2/3Ge</t>
    </r>
    <r>
      <rPr>
        <b/>
        <vertAlign val="subscript"/>
        <sz val="10"/>
        <rFont val="Arial"/>
        <family val="2"/>
      </rPr>
      <t xml:space="preserve"> </t>
    </r>
    <r>
      <rPr>
        <b/>
        <sz val="10"/>
        <rFont val="Arial"/>
        <family val="2"/>
      </rPr>
      <t>+ Cl</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2/3GeCl</t>
    </r>
    <r>
      <rPr>
        <b/>
        <vertAlign val="subscript"/>
        <sz val="10"/>
        <rFont val="Arial"/>
        <family val="2"/>
      </rPr>
      <t>3</t>
    </r>
  </si>
  <si>
    <r>
      <t>2/3Mn</t>
    </r>
    <r>
      <rPr>
        <b/>
        <vertAlign val="subscript"/>
        <sz val="10"/>
        <rFont val="Arial"/>
        <family val="2"/>
      </rPr>
      <t xml:space="preserve"> </t>
    </r>
    <r>
      <rPr>
        <b/>
        <sz val="10"/>
        <rFont val="Arial"/>
        <family val="2"/>
      </rPr>
      <t>+ Cl</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2/3MnCl</t>
    </r>
    <r>
      <rPr>
        <b/>
        <vertAlign val="subscript"/>
        <sz val="10"/>
        <rFont val="Arial"/>
        <family val="2"/>
      </rPr>
      <t>3</t>
    </r>
  </si>
  <si>
    <r>
      <t>Pb</t>
    </r>
    <r>
      <rPr>
        <b/>
        <vertAlign val="subscript"/>
        <sz val="10"/>
        <rFont val="Arial"/>
        <family val="2"/>
      </rPr>
      <t xml:space="preserve"> </t>
    </r>
    <r>
      <rPr>
        <b/>
        <sz val="10"/>
        <rFont val="Arial"/>
        <family val="2"/>
      </rPr>
      <t>+ Cl</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PbCl</t>
    </r>
    <r>
      <rPr>
        <b/>
        <vertAlign val="subscript"/>
        <sz val="10"/>
        <rFont val="Arial"/>
        <family val="2"/>
      </rPr>
      <t>2</t>
    </r>
  </si>
  <si>
    <r>
      <t>2Ag</t>
    </r>
    <r>
      <rPr>
        <b/>
        <vertAlign val="subscript"/>
        <sz val="10"/>
        <rFont val="Arial"/>
        <family val="2"/>
      </rPr>
      <t xml:space="preserve"> </t>
    </r>
    <r>
      <rPr>
        <b/>
        <sz val="10"/>
        <rFont val="Arial"/>
        <family val="2"/>
      </rPr>
      <t>+ Cl</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2AgCl</t>
    </r>
  </si>
  <si>
    <r>
      <t>2/3Fe</t>
    </r>
    <r>
      <rPr>
        <b/>
        <vertAlign val="subscript"/>
        <sz val="10"/>
        <rFont val="Arial"/>
        <family val="2"/>
      </rPr>
      <t xml:space="preserve"> </t>
    </r>
    <r>
      <rPr>
        <b/>
        <sz val="10"/>
        <rFont val="Arial"/>
        <family val="2"/>
      </rPr>
      <t>+ Cl</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2/3FeCl</t>
    </r>
    <r>
      <rPr>
        <b/>
        <vertAlign val="subscript"/>
        <sz val="10"/>
        <rFont val="Arial"/>
        <family val="2"/>
      </rPr>
      <t>3</t>
    </r>
  </si>
  <si>
    <r>
      <t>Co</t>
    </r>
    <r>
      <rPr>
        <vertAlign val="subscript"/>
        <sz val="10"/>
        <rFont val="Arial"/>
        <family val="2"/>
      </rPr>
      <t xml:space="preserve"> </t>
    </r>
    <r>
      <rPr>
        <sz val="10"/>
        <rFont val="Arial"/>
        <family val="0"/>
      </rPr>
      <t>+ Cl</t>
    </r>
    <r>
      <rPr>
        <vertAlign val="subscript"/>
        <sz val="10"/>
        <rFont val="Arial"/>
        <family val="2"/>
      </rPr>
      <t>2</t>
    </r>
    <r>
      <rPr>
        <sz val="10"/>
        <rFont val="Arial"/>
        <family val="0"/>
      </rPr>
      <t xml:space="preserve"> =</t>
    </r>
    <r>
      <rPr>
        <vertAlign val="subscript"/>
        <sz val="10"/>
        <rFont val="Arial"/>
        <family val="2"/>
      </rPr>
      <t xml:space="preserve"> </t>
    </r>
    <r>
      <rPr>
        <sz val="10"/>
        <rFont val="Arial"/>
        <family val="0"/>
      </rPr>
      <t>CoCl</t>
    </r>
    <r>
      <rPr>
        <vertAlign val="subscript"/>
        <sz val="10"/>
        <rFont val="Arial"/>
        <family val="2"/>
      </rPr>
      <t>2</t>
    </r>
  </si>
  <si>
    <r>
      <t>Fe</t>
    </r>
    <r>
      <rPr>
        <b/>
        <vertAlign val="subscript"/>
        <sz val="10"/>
        <rFont val="Arial"/>
        <family val="2"/>
      </rPr>
      <t xml:space="preserve"> </t>
    </r>
    <r>
      <rPr>
        <b/>
        <sz val="10"/>
        <rFont val="Arial"/>
        <family val="2"/>
      </rPr>
      <t>+ Cl</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FeCl</t>
    </r>
    <r>
      <rPr>
        <b/>
        <vertAlign val="subscript"/>
        <sz val="10"/>
        <rFont val="Arial"/>
        <family val="2"/>
      </rPr>
      <t>2</t>
    </r>
  </si>
  <si>
    <r>
      <t>2/3Cr</t>
    </r>
    <r>
      <rPr>
        <b/>
        <vertAlign val="subscript"/>
        <sz val="10"/>
        <rFont val="Arial"/>
        <family val="2"/>
      </rPr>
      <t xml:space="preserve"> </t>
    </r>
    <r>
      <rPr>
        <b/>
        <sz val="10"/>
        <rFont val="Arial"/>
        <family val="2"/>
      </rPr>
      <t>+ Cl</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2/3CrCl</t>
    </r>
    <r>
      <rPr>
        <b/>
        <vertAlign val="subscript"/>
        <sz val="10"/>
        <rFont val="Arial"/>
        <family val="2"/>
      </rPr>
      <t>3</t>
    </r>
  </si>
  <si>
    <r>
      <t>Zn</t>
    </r>
    <r>
      <rPr>
        <b/>
        <vertAlign val="subscript"/>
        <sz val="10"/>
        <rFont val="Arial"/>
        <family val="2"/>
      </rPr>
      <t xml:space="preserve"> </t>
    </r>
    <r>
      <rPr>
        <b/>
        <sz val="10"/>
        <rFont val="Arial"/>
        <family val="2"/>
      </rPr>
      <t>+ Cl</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ZnCl</t>
    </r>
    <r>
      <rPr>
        <b/>
        <vertAlign val="subscript"/>
        <sz val="10"/>
        <rFont val="Arial"/>
        <family val="2"/>
      </rPr>
      <t>2</t>
    </r>
  </si>
  <si>
    <r>
      <t>Ni</t>
    </r>
    <r>
      <rPr>
        <b/>
        <vertAlign val="subscript"/>
        <sz val="10"/>
        <rFont val="Arial"/>
        <family val="2"/>
      </rPr>
      <t xml:space="preserve"> </t>
    </r>
    <r>
      <rPr>
        <b/>
        <sz val="10"/>
        <rFont val="Arial"/>
        <family val="2"/>
      </rPr>
      <t>+ Cl</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NiCl</t>
    </r>
    <r>
      <rPr>
        <b/>
        <vertAlign val="subscript"/>
        <sz val="10"/>
        <rFont val="Arial"/>
        <family val="2"/>
      </rPr>
      <t>2</t>
    </r>
  </si>
  <si>
    <r>
      <t>1/2Si</t>
    </r>
    <r>
      <rPr>
        <b/>
        <vertAlign val="subscript"/>
        <sz val="10"/>
        <rFont val="Arial"/>
        <family val="2"/>
      </rPr>
      <t xml:space="preserve"> </t>
    </r>
    <r>
      <rPr>
        <b/>
        <sz val="10"/>
        <rFont val="Arial"/>
        <family val="2"/>
      </rPr>
      <t>+ Cl</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1/2SiCl</t>
    </r>
    <r>
      <rPr>
        <b/>
        <vertAlign val="subscript"/>
        <sz val="10"/>
        <rFont val="Arial"/>
        <family val="2"/>
      </rPr>
      <t>4</t>
    </r>
  </si>
  <si>
    <r>
      <t>1/3U</t>
    </r>
    <r>
      <rPr>
        <b/>
        <vertAlign val="subscript"/>
        <sz val="10"/>
        <rFont val="Arial"/>
        <family val="2"/>
      </rPr>
      <t xml:space="preserve"> </t>
    </r>
    <r>
      <rPr>
        <b/>
        <sz val="10"/>
        <rFont val="Arial"/>
        <family val="2"/>
      </rPr>
      <t>+ Cl</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1/3UCl</t>
    </r>
    <r>
      <rPr>
        <b/>
        <vertAlign val="subscript"/>
        <sz val="10"/>
        <rFont val="Arial"/>
        <family val="2"/>
      </rPr>
      <t>6</t>
    </r>
  </si>
  <si>
    <r>
      <t>Cd</t>
    </r>
    <r>
      <rPr>
        <b/>
        <vertAlign val="subscript"/>
        <sz val="10"/>
        <rFont val="Arial"/>
        <family val="2"/>
      </rPr>
      <t xml:space="preserve"> </t>
    </r>
    <r>
      <rPr>
        <b/>
        <sz val="10"/>
        <rFont val="Arial"/>
        <family val="2"/>
      </rPr>
      <t>+ Cl</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CdCl</t>
    </r>
    <r>
      <rPr>
        <b/>
        <vertAlign val="subscript"/>
        <sz val="10"/>
        <rFont val="Arial"/>
        <family val="2"/>
      </rPr>
      <t>2</t>
    </r>
  </si>
  <si>
    <r>
      <t>1/2Ti</t>
    </r>
    <r>
      <rPr>
        <b/>
        <vertAlign val="subscript"/>
        <sz val="10"/>
        <rFont val="Arial"/>
        <family val="2"/>
      </rPr>
      <t xml:space="preserve"> </t>
    </r>
    <r>
      <rPr>
        <b/>
        <sz val="10"/>
        <rFont val="Arial"/>
        <family val="2"/>
      </rPr>
      <t>+ Cl</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1/2TiCl</t>
    </r>
    <r>
      <rPr>
        <b/>
        <vertAlign val="subscript"/>
        <sz val="10"/>
        <rFont val="Arial"/>
        <family val="2"/>
      </rPr>
      <t>4</t>
    </r>
  </si>
  <si>
    <r>
      <t>2Na</t>
    </r>
    <r>
      <rPr>
        <b/>
        <vertAlign val="subscript"/>
        <sz val="10"/>
        <rFont val="Arial"/>
        <family val="2"/>
      </rPr>
      <t xml:space="preserve"> </t>
    </r>
    <r>
      <rPr>
        <b/>
        <sz val="10"/>
        <rFont val="Arial"/>
        <family val="2"/>
      </rPr>
      <t>+ Cl</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2NaCl</t>
    </r>
  </si>
  <si>
    <r>
      <t>2/3Ga</t>
    </r>
    <r>
      <rPr>
        <b/>
        <vertAlign val="subscript"/>
        <sz val="10"/>
        <rFont val="Arial"/>
        <family val="2"/>
      </rPr>
      <t xml:space="preserve"> </t>
    </r>
    <r>
      <rPr>
        <b/>
        <sz val="10"/>
        <rFont val="Arial"/>
        <family val="2"/>
      </rPr>
      <t>+ Cl</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2/3GaCl</t>
    </r>
    <r>
      <rPr>
        <b/>
        <vertAlign val="subscript"/>
        <sz val="10"/>
        <rFont val="Arial"/>
        <family val="2"/>
      </rPr>
      <t>3</t>
    </r>
  </si>
  <si>
    <r>
      <t>2/3In</t>
    </r>
    <r>
      <rPr>
        <b/>
        <vertAlign val="subscript"/>
        <sz val="10"/>
        <rFont val="Arial"/>
        <family val="2"/>
      </rPr>
      <t xml:space="preserve"> </t>
    </r>
    <r>
      <rPr>
        <b/>
        <sz val="10"/>
        <rFont val="Arial"/>
        <family val="2"/>
      </rPr>
      <t>+ Cl</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2/3InCl</t>
    </r>
    <r>
      <rPr>
        <b/>
        <vertAlign val="subscript"/>
        <sz val="10"/>
        <rFont val="Arial"/>
        <family val="2"/>
      </rPr>
      <t>3</t>
    </r>
  </si>
  <si>
    <r>
      <t>1/2Zr</t>
    </r>
    <r>
      <rPr>
        <b/>
        <vertAlign val="subscript"/>
        <sz val="10"/>
        <rFont val="Arial"/>
        <family val="2"/>
      </rPr>
      <t xml:space="preserve"> </t>
    </r>
    <r>
      <rPr>
        <b/>
        <sz val="10"/>
        <rFont val="Arial"/>
        <family val="2"/>
      </rPr>
      <t>+ Cl</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1/2ZrCl</t>
    </r>
    <r>
      <rPr>
        <b/>
        <vertAlign val="subscript"/>
        <sz val="10"/>
        <rFont val="Arial"/>
        <family val="2"/>
      </rPr>
      <t>4</t>
    </r>
  </si>
  <si>
    <r>
      <t>1/2Hf</t>
    </r>
    <r>
      <rPr>
        <b/>
        <vertAlign val="subscript"/>
        <sz val="10"/>
        <rFont val="Arial"/>
        <family val="2"/>
      </rPr>
      <t xml:space="preserve"> </t>
    </r>
    <r>
      <rPr>
        <b/>
        <sz val="10"/>
        <rFont val="Arial"/>
        <family val="2"/>
      </rPr>
      <t>+ Cl</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1/2HfCl</t>
    </r>
    <r>
      <rPr>
        <b/>
        <vertAlign val="subscript"/>
        <sz val="10"/>
        <rFont val="Arial"/>
        <family val="2"/>
      </rPr>
      <t>4</t>
    </r>
  </si>
  <si>
    <r>
      <t>2/3Y</t>
    </r>
    <r>
      <rPr>
        <b/>
        <vertAlign val="subscript"/>
        <sz val="10"/>
        <rFont val="Arial"/>
        <family val="2"/>
      </rPr>
      <t xml:space="preserve"> </t>
    </r>
    <r>
      <rPr>
        <b/>
        <sz val="10"/>
        <rFont val="Arial"/>
        <family val="2"/>
      </rPr>
      <t>+ Cl</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2/3YCl</t>
    </r>
    <r>
      <rPr>
        <b/>
        <vertAlign val="subscript"/>
        <sz val="10"/>
        <rFont val="Arial"/>
        <family val="2"/>
      </rPr>
      <t>3</t>
    </r>
  </si>
  <si>
    <r>
      <t>2K</t>
    </r>
    <r>
      <rPr>
        <b/>
        <vertAlign val="subscript"/>
        <sz val="10"/>
        <rFont val="Arial"/>
        <family val="2"/>
      </rPr>
      <t xml:space="preserve"> </t>
    </r>
    <r>
      <rPr>
        <b/>
        <sz val="10"/>
        <rFont val="Arial"/>
        <family val="2"/>
      </rPr>
      <t>+ Cl</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2KCl</t>
    </r>
  </si>
  <si>
    <r>
      <t>V</t>
    </r>
    <r>
      <rPr>
        <b/>
        <vertAlign val="subscript"/>
        <sz val="10"/>
        <rFont val="Arial"/>
        <family val="2"/>
      </rPr>
      <t xml:space="preserve"> </t>
    </r>
    <r>
      <rPr>
        <b/>
        <sz val="10"/>
        <rFont val="Arial"/>
        <family val="2"/>
      </rPr>
      <t>+ Cl</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VCl</t>
    </r>
    <r>
      <rPr>
        <b/>
        <vertAlign val="subscript"/>
        <sz val="10"/>
        <rFont val="Arial"/>
        <family val="2"/>
      </rPr>
      <t>2</t>
    </r>
  </si>
  <si>
    <r>
      <t>2/3Al</t>
    </r>
    <r>
      <rPr>
        <b/>
        <vertAlign val="subscript"/>
        <sz val="10"/>
        <rFont val="Arial"/>
        <family val="2"/>
      </rPr>
      <t xml:space="preserve"> </t>
    </r>
    <r>
      <rPr>
        <b/>
        <sz val="10"/>
        <rFont val="Arial"/>
        <family val="2"/>
      </rPr>
      <t>+ Cl</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2/3AlCl</t>
    </r>
    <r>
      <rPr>
        <b/>
        <vertAlign val="subscript"/>
        <sz val="10"/>
        <rFont val="Arial"/>
        <family val="2"/>
      </rPr>
      <t>3</t>
    </r>
  </si>
  <si>
    <r>
      <t>Mg</t>
    </r>
    <r>
      <rPr>
        <b/>
        <vertAlign val="subscript"/>
        <sz val="10"/>
        <rFont val="Arial"/>
        <family val="2"/>
      </rPr>
      <t xml:space="preserve"> </t>
    </r>
    <r>
      <rPr>
        <b/>
        <sz val="10"/>
        <rFont val="Arial"/>
        <family val="2"/>
      </rPr>
      <t>+ Cl</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MgCl</t>
    </r>
    <r>
      <rPr>
        <b/>
        <vertAlign val="subscript"/>
        <sz val="10"/>
        <rFont val="Arial"/>
        <family val="2"/>
      </rPr>
      <t>2</t>
    </r>
  </si>
  <si>
    <r>
      <t>2Cs</t>
    </r>
    <r>
      <rPr>
        <b/>
        <vertAlign val="subscript"/>
        <sz val="10"/>
        <rFont val="Arial"/>
        <family val="2"/>
      </rPr>
      <t xml:space="preserve"> </t>
    </r>
    <r>
      <rPr>
        <b/>
        <sz val="10"/>
        <rFont val="Arial"/>
        <family val="2"/>
      </rPr>
      <t>+ Cl</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2CsCl</t>
    </r>
  </si>
  <si>
    <r>
      <t>2Li</t>
    </r>
    <r>
      <rPr>
        <b/>
        <vertAlign val="subscript"/>
        <sz val="10"/>
        <rFont val="Arial"/>
        <family val="2"/>
      </rPr>
      <t xml:space="preserve"> </t>
    </r>
    <r>
      <rPr>
        <b/>
        <sz val="10"/>
        <rFont val="Arial"/>
        <family val="2"/>
      </rPr>
      <t>+ Cl</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2LiCl</t>
    </r>
  </si>
  <si>
    <r>
      <t>2/3U</t>
    </r>
    <r>
      <rPr>
        <b/>
        <vertAlign val="subscript"/>
        <sz val="10"/>
        <rFont val="Arial"/>
        <family val="2"/>
      </rPr>
      <t xml:space="preserve"> </t>
    </r>
    <r>
      <rPr>
        <b/>
        <sz val="10"/>
        <rFont val="Arial"/>
        <family val="2"/>
      </rPr>
      <t>+ Cl</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2/3UCl</t>
    </r>
    <r>
      <rPr>
        <b/>
        <vertAlign val="subscript"/>
        <sz val="10"/>
        <rFont val="Arial"/>
        <family val="2"/>
      </rPr>
      <t>3</t>
    </r>
  </si>
  <si>
    <r>
      <t>2/3Sc</t>
    </r>
    <r>
      <rPr>
        <b/>
        <vertAlign val="subscript"/>
        <sz val="10"/>
        <rFont val="Arial"/>
        <family val="2"/>
      </rPr>
      <t xml:space="preserve"> </t>
    </r>
    <r>
      <rPr>
        <b/>
        <sz val="10"/>
        <rFont val="Arial"/>
        <family val="2"/>
      </rPr>
      <t>+ Cl</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2/3ScCl</t>
    </r>
    <r>
      <rPr>
        <b/>
        <vertAlign val="subscript"/>
        <sz val="10"/>
        <rFont val="Arial"/>
        <family val="2"/>
      </rPr>
      <t>3</t>
    </r>
  </si>
  <si>
    <r>
      <t>Ca</t>
    </r>
    <r>
      <rPr>
        <b/>
        <vertAlign val="subscript"/>
        <sz val="10"/>
        <rFont val="Arial"/>
        <family val="2"/>
      </rPr>
      <t xml:space="preserve"> </t>
    </r>
    <r>
      <rPr>
        <b/>
        <sz val="10"/>
        <rFont val="Arial"/>
        <family val="2"/>
      </rPr>
      <t>+ Cl</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CaCl</t>
    </r>
    <r>
      <rPr>
        <b/>
        <vertAlign val="subscript"/>
        <sz val="10"/>
        <rFont val="Arial"/>
        <family val="2"/>
      </rPr>
      <t>2</t>
    </r>
  </si>
  <si>
    <r>
      <t>2/3Ac</t>
    </r>
    <r>
      <rPr>
        <b/>
        <vertAlign val="subscript"/>
        <sz val="10"/>
        <rFont val="Arial"/>
        <family val="2"/>
      </rPr>
      <t xml:space="preserve"> </t>
    </r>
    <r>
      <rPr>
        <b/>
        <sz val="10"/>
        <rFont val="Arial"/>
        <family val="2"/>
      </rPr>
      <t>+ Cl</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2/3AcCl</t>
    </r>
    <r>
      <rPr>
        <b/>
        <vertAlign val="subscript"/>
        <sz val="10"/>
        <rFont val="Arial"/>
        <family val="2"/>
      </rPr>
      <t>3</t>
    </r>
  </si>
  <si>
    <r>
      <t>2/3La</t>
    </r>
    <r>
      <rPr>
        <b/>
        <vertAlign val="subscript"/>
        <sz val="10"/>
        <rFont val="Arial"/>
        <family val="2"/>
      </rPr>
      <t xml:space="preserve"> </t>
    </r>
    <r>
      <rPr>
        <b/>
        <sz val="10"/>
        <rFont val="Arial"/>
        <family val="2"/>
      </rPr>
      <t>+ Cl</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2/3LaCl</t>
    </r>
    <r>
      <rPr>
        <b/>
        <vertAlign val="subscript"/>
        <sz val="10"/>
        <rFont val="Arial"/>
        <family val="2"/>
      </rPr>
      <t>3</t>
    </r>
  </si>
  <si>
    <r>
      <t>2Rb</t>
    </r>
    <r>
      <rPr>
        <b/>
        <vertAlign val="subscript"/>
        <sz val="10"/>
        <rFont val="Arial"/>
        <family val="2"/>
      </rPr>
      <t xml:space="preserve"> </t>
    </r>
    <r>
      <rPr>
        <b/>
        <sz val="10"/>
        <rFont val="Arial"/>
        <family val="2"/>
      </rPr>
      <t>+ Cl</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2RbCl</t>
    </r>
  </si>
  <si>
    <r>
      <t>Sr</t>
    </r>
    <r>
      <rPr>
        <b/>
        <vertAlign val="subscript"/>
        <sz val="10"/>
        <rFont val="Arial"/>
        <family val="2"/>
      </rPr>
      <t xml:space="preserve"> </t>
    </r>
    <r>
      <rPr>
        <b/>
        <sz val="10"/>
        <rFont val="Arial"/>
        <family val="2"/>
      </rPr>
      <t>+ Cl</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SrCl</t>
    </r>
    <r>
      <rPr>
        <b/>
        <vertAlign val="subscript"/>
        <sz val="10"/>
        <rFont val="Arial"/>
        <family val="2"/>
      </rPr>
      <t>2</t>
    </r>
  </si>
  <si>
    <r>
      <t>Ba</t>
    </r>
    <r>
      <rPr>
        <b/>
        <vertAlign val="subscript"/>
        <sz val="10"/>
        <rFont val="Arial"/>
        <family val="2"/>
      </rPr>
      <t xml:space="preserve"> </t>
    </r>
    <r>
      <rPr>
        <b/>
        <sz val="10"/>
        <rFont val="Arial"/>
        <family val="2"/>
      </rPr>
      <t>+ Cl</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BaCl</t>
    </r>
    <r>
      <rPr>
        <b/>
        <vertAlign val="subscript"/>
        <sz val="10"/>
        <rFont val="Arial"/>
        <family val="2"/>
      </rPr>
      <t>2</t>
    </r>
  </si>
  <si>
    <r>
      <t>2Au</t>
    </r>
    <r>
      <rPr>
        <b/>
        <vertAlign val="subscript"/>
        <sz val="10"/>
        <rFont val="Arial"/>
        <family val="2"/>
      </rPr>
      <t xml:space="preserve"> </t>
    </r>
    <r>
      <rPr>
        <b/>
        <sz val="10"/>
        <rFont val="Arial"/>
        <family val="2"/>
      </rPr>
      <t>+ Cl</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2AuCl</t>
    </r>
  </si>
  <si>
    <r>
      <t>2/3Ba</t>
    </r>
    <r>
      <rPr>
        <b/>
        <vertAlign val="subscript"/>
        <sz val="10"/>
        <rFont val="Arial"/>
        <family val="2"/>
      </rPr>
      <t xml:space="preserve"> </t>
    </r>
    <r>
      <rPr>
        <b/>
        <sz val="10"/>
        <rFont val="Arial"/>
        <family val="2"/>
      </rPr>
      <t>+ Cl</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2/3BaCl</t>
    </r>
    <r>
      <rPr>
        <b/>
        <vertAlign val="subscript"/>
        <sz val="10"/>
        <rFont val="Arial"/>
        <family val="2"/>
      </rPr>
      <t>3</t>
    </r>
  </si>
  <si>
    <r>
      <t>1/2C</t>
    </r>
    <r>
      <rPr>
        <b/>
        <vertAlign val="subscript"/>
        <sz val="10"/>
        <rFont val="Arial"/>
        <family val="2"/>
      </rPr>
      <t xml:space="preserve"> </t>
    </r>
    <r>
      <rPr>
        <b/>
        <sz val="10"/>
        <rFont val="Arial"/>
        <family val="2"/>
      </rPr>
      <t>+ Cl</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1/2CCl</t>
    </r>
    <r>
      <rPr>
        <b/>
        <vertAlign val="subscript"/>
        <sz val="10"/>
        <rFont val="Arial"/>
        <family val="2"/>
      </rPr>
      <t>4</t>
    </r>
  </si>
  <si>
    <r>
      <t>Cd</t>
    </r>
    <r>
      <rPr>
        <b/>
        <vertAlign val="subscript"/>
        <sz val="10"/>
        <rFont val="Arial"/>
        <family val="2"/>
      </rPr>
      <t xml:space="preserve"> </t>
    </r>
    <r>
      <rPr>
        <b/>
        <sz val="10"/>
        <rFont val="Arial"/>
        <family val="2"/>
      </rPr>
      <t>+ Cl</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CdCl</t>
    </r>
    <r>
      <rPr>
        <b/>
        <vertAlign val="subscript"/>
        <sz val="10"/>
        <rFont val="Arial"/>
        <family val="2"/>
      </rPr>
      <t>2</t>
    </r>
  </si>
  <si>
    <r>
      <t>Co</t>
    </r>
    <r>
      <rPr>
        <b/>
        <vertAlign val="subscript"/>
        <sz val="10"/>
        <rFont val="Arial"/>
        <family val="2"/>
      </rPr>
      <t xml:space="preserve"> </t>
    </r>
    <r>
      <rPr>
        <b/>
        <sz val="10"/>
        <rFont val="Arial"/>
        <family val="2"/>
      </rPr>
      <t>+ Cl</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CoCl</t>
    </r>
    <r>
      <rPr>
        <b/>
        <vertAlign val="subscript"/>
        <sz val="10"/>
        <rFont val="Arial"/>
        <family val="2"/>
      </rPr>
      <t>2</t>
    </r>
  </si>
  <si>
    <r>
      <t>2/3Cr</t>
    </r>
    <r>
      <rPr>
        <b/>
        <vertAlign val="subscript"/>
        <sz val="10"/>
        <rFont val="Arial"/>
        <family val="2"/>
      </rPr>
      <t xml:space="preserve"> </t>
    </r>
    <r>
      <rPr>
        <b/>
        <sz val="10"/>
        <rFont val="Arial"/>
        <family val="2"/>
      </rPr>
      <t>+ Cl</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2/3CrCl</t>
    </r>
    <r>
      <rPr>
        <b/>
        <vertAlign val="subscript"/>
        <sz val="10"/>
        <rFont val="Arial"/>
        <family val="2"/>
      </rPr>
      <t>3</t>
    </r>
  </si>
  <si>
    <r>
      <t>2Cu</t>
    </r>
    <r>
      <rPr>
        <b/>
        <vertAlign val="subscript"/>
        <sz val="10"/>
        <rFont val="Arial"/>
        <family val="2"/>
      </rPr>
      <t xml:space="preserve"> </t>
    </r>
    <r>
      <rPr>
        <b/>
        <sz val="10"/>
        <rFont val="Arial"/>
        <family val="2"/>
      </rPr>
      <t>+ Cl</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2CuCl</t>
    </r>
  </si>
  <si>
    <r>
      <t>Ir</t>
    </r>
    <r>
      <rPr>
        <b/>
        <vertAlign val="subscript"/>
        <sz val="10"/>
        <rFont val="Arial"/>
        <family val="2"/>
      </rPr>
      <t xml:space="preserve"> </t>
    </r>
    <r>
      <rPr>
        <b/>
        <sz val="10"/>
        <rFont val="Arial"/>
        <family val="2"/>
      </rPr>
      <t>+ Cl</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IrCl</t>
    </r>
    <r>
      <rPr>
        <b/>
        <vertAlign val="subscript"/>
        <sz val="10"/>
        <rFont val="Arial"/>
        <family val="2"/>
      </rPr>
      <t>2</t>
    </r>
  </si>
  <si>
    <r>
      <t>Co + Cl</t>
    </r>
    <r>
      <rPr>
        <b/>
        <vertAlign val="subscript"/>
        <sz val="10"/>
        <rFont val="Arial"/>
        <family val="2"/>
      </rPr>
      <t>2</t>
    </r>
    <r>
      <rPr>
        <b/>
        <sz val="10"/>
        <rFont val="Arial"/>
        <family val="2"/>
      </rPr>
      <t xml:space="preserve"> = CoCl</t>
    </r>
    <r>
      <rPr>
        <b/>
        <vertAlign val="subscript"/>
        <sz val="10"/>
        <rFont val="Arial"/>
        <family val="2"/>
      </rPr>
      <t>2</t>
    </r>
  </si>
  <si>
    <r>
      <t>2Cu + Cl</t>
    </r>
    <r>
      <rPr>
        <b/>
        <vertAlign val="subscript"/>
        <sz val="10"/>
        <rFont val="Arial"/>
        <family val="2"/>
      </rPr>
      <t>2</t>
    </r>
    <r>
      <rPr>
        <b/>
        <sz val="10"/>
        <rFont val="Arial"/>
        <family val="2"/>
      </rPr>
      <t xml:space="preserve"> = 2CuCl</t>
    </r>
  </si>
  <si>
    <r>
      <t>2/3Ge + Cl</t>
    </r>
    <r>
      <rPr>
        <b/>
        <vertAlign val="subscript"/>
        <sz val="10"/>
        <rFont val="Arial"/>
        <family val="2"/>
      </rPr>
      <t>2</t>
    </r>
    <r>
      <rPr>
        <b/>
        <sz val="10"/>
        <rFont val="Arial"/>
        <family val="2"/>
      </rPr>
      <t xml:space="preserve"> = 2/3GeCl</t>
    </r>
    <r>
      <rPr>
        <b/>
        <vertAlign val="subscript"/>
        <sz val="10"/>
        <rFont val="Arial"/>
        <family val="2"/>
      </rPr>
      <t>3</t>
    </r>
  </si>
  <si>
    <r>
      <t>2Au + Cl</t>
    </r>
    <r>
      <rPr>
        <b/>
        <vertAlign val="subscript"/>
        <sz val="10"/>
        <rFont val="Arial"/>
        <family val="2"/>
      </rPr>
      <t>2</t>
    </r>
    <r>
      <rPr>
        <b/>
        <sz val="10"/>
        <rFont val="Arial"/>
        <family val="2"/>
      </rPr>
      <t xml:space="preserve"> = 2AuCl</t>
    </r>
  </si>
  <si>
    <r>
      <t>1/2Hf + Cl</t>
    </r>
    <r>
      <rPr>
        <b/>
        <vertAlign val="subscript"/>
        <sz val="10"/>
        <rFont val="Arial"/>
        <family val="2"/>
      </rPr>
      <t>2</t>
    </r>
    <r>
      <rPr>
        <b/>
        <sz val="10"/>
        <rFont val="Arial"/>
        <family val="2"/>
      </rPr>
      <t xml:space="preserve"> = 1/2HfCl</t>
    </r>
    <r>
      <rPr>
        <b/>
        <vertAlign val="subscript"/>
        <sz val="10"/>
        <rFont val="Arial"/>
        <family val="2"/>
      </rPr>
      <t>4</t>
    </r>
  </si>
  <si>
    <r>
      <t>2H + Cl</t>
    </r>
    <r>
      <rPr>
        <b/>
        <vertAlign val="subscript"/>
        <sz val="10"/>
        <rFont val="Arial"/>
        <family val="2"/>
      </rPr>
      <t>2</t>
    </r>
    <r>
      <rPr>
        <b/>
        <sz val="10"/>
        <rFont val="Arial"/>
        <family val="2"/>
      </rPr>
      <t xml:space="preserve"> = 2HCl</t>
    </r>
  </si>
  <si>
    <r>
      <t>1/3Mo</t>
    </r>
    <r>
      <rPr>
        <b/>
        <vertAlign val="subscript"/>
        <sz val="10"/>
        <rFont val="Arial"/>
        <family val="2"/>
      </rPr>
      <t xml:space="preserve"> </t>
    </r>
    <r>
      <rPr>
        <b/>
        <sz val="10"/>
        <rFont val="Arial"/>
        <family val="2"/>
      </rPr>
      <t>+ Cl</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1/3MoCl</t>
    </r>
    <r>
      <rPr>
        <b/>
        <vertAlign val="subscript"/>
        <sz val="10"/>
        <rFont val="Arial"/>
        <family val="2"/>
      </rPr>
      <t>6</t>
    </r>
  </si>
  <si>
    <r>
      <t>2/3In + Cl</t>
    </r>
    <r>
      <rPr>
        <b/>
        <vertAlign val="subscript"/>
        <sz val="10"/>
        <rFont val="Arial"/>
        <family val="2"/>
      </rPr>
      <t>2</t>
    </r>
    <r>
      <rPr>
        <b/>
        <sz val="10"/>
        <rFont val="Arial"/>
        <family val="2"/>
      </rPr>
      <t xml:space="preserve"> = 2/3InCl</t>
    </r>
    <r>
      <rPr>
        <b/>
        <vertAlign val="subscript"/>
        <sz val="10"/>
        <rFont val="Arial"/>
        <family val="2"/>
      </rPr>
      <t>3</t>
    </r>
  </si>
  <si>
    <r>
      <t>Ir + Cl</t>
    </r>
    <r>
      <rPr>
        <b/>
        <vertAlign val="subscript"/>
        <sz val="10"/>
        <rFont val="Arial"/>
        <family val="2"/>
      </rPr>
      <t>2</t>
    </r>
    <r>
      <rPr>
        <b/>
        <sz val="10"/>
        <rFont val="Arial"/>
        <family val="2"/>
      </rPr>
      <t xml:space="preserve"> = IrCl</t>
    </r>
    <r>
      <rPr>
        <b/>
        <vertAlign val="subscript"/>
        <sz val="10"/>
        <rFont val="Arial"/>
        <family val="2"/>
      </rPr>
      <t>2</t>
    </r>
  </si>
  <si>
    <r>
      <t>Fe + Cl</t>
    </r>
    <r>
      <rPr>
        <b/>
        <vertAlign val="subscript"/>
        <sz val="10"/>
        <rFont val="Arial"/>
        <family val="2"/>
      </rPr>
      <t>2</t>
    </r>
    <r>
      <rPr>
        <b/>
        <sz val="10"/>
        <rFont val="Arial"/>
        <family val="2"/>
      </rPr>
      <t xml:space="preserve"> = FeCl</t>
    </r>
    <r>
      <rPr>
        <b/>
        <vertAlign val="subscript"/>
        <sz val="10"/>
        <rFont val="Arial"/>
        <family val="2"/>
      </rPr>
      <t>2</t>
    </r>
  </si>
  <si>
    <r>
      <t>2/3Fe + Cl</t>
    </r>
    <r>
      <rPr>
        <b/>
        <vertAlign val="subscript"/>
        <sz val="10"/>
        <rFont val="Arial"/>
        <family val="2"/>
      </rPr>
      <t>2</t>
    </r>
    <r>
      <rPr>
        <b/>
        <sz val="10"/>
        <rFont val="Arial"/>
        <family val="2"/>
      </rPr>
      <t xml:space="preserve"> = 2/3FeCl</t>
    </r>
    <r>
      <rPr>
        <b/>
        <vertAlign val="subscript"/>
        <sz val="10"/>
        <rFont val="Arial"/>
        <family val="2"/>
      </rPr>
      <t>3</t>
    </r>
  </si>
  <si>
    <r>
      <t>Pt</t>
    </r>
    <r>
      <rPr>
        <b/>
        <vertAlign val="subscript"/>
        <sz val="10"/>
        <rFont val="Arial"/>
        <family val="2"/>
      </rPr>
      <t xml:space="preserve"> </t>
    </r>
    <r>
      <rPr>
        <b/>
        <sz val="10"/>
        <rFont val="Arial"/>
        <family val="2"/>
      </rPr>
      <t>+ Cl</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PtCl</t>
    </r>
    <r>
      <rPr>
        <b/>
        <vertAlign val="subscript"/>
        <sz val="10"/>
        <rFont val="Arial"/>
        <family val="2"/>
      </rPr>
      <t>2</t>
    </r>
  </si>
  <si>
    <r>
      <t>2/3Re</t>
    </r>
    <r>
      <rPr>
        <b/>
        <vertAlign val="subscript"/>
        <sz val="10"/>
        <rFont val="Arial"/>
        <family val="2"/>
      </rPr>
      <t xml:space="preserve"> </t>
    </r>
    <r>
      <rPr>
        <b/>
        <sz val="10"/>
        <rFont val="Arial"/>
        <family val="2"/>
      </rPr>
      <t>+ Cl</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2/3ReCl</t>
    </r>
    <r>
      <rPr>
        <b/>
        <vertAlign val="subscript"/>
        <sz val="10"/>
        <rFont val="Arial"/>
        <family val="2"/>
      </rPr>
      <t>3</t>
    </r>
  </si>
  <si>
    <r>
      <t>1/2Se</t>
    </r>
    <r>
      <rPr>
        <b/>
        <vertAlign val="subscript"/>
        <sz val="10"/>
        <rFont val="Arial"/>
        <family val="2"/>
      </rPr>
      <t xml:space="preserve"> </t>
    </r>
    <r>
      <rPr>
        <b/>
        <sz val="10"/>
        <rFont val="Arial"/>
        <family val="2"/>
      </rPr>
      <t>+ Cl</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1/2SeCl</t>
    </r>
    <r>
      <rPr>
        <b/>
        <vertAlign val="subscript"/>
        <sz val="10"/>
        <rFont val="Arial"/>
        <family val="2"/>
      </rPr>
      <t>4</t>
    </r>
  </si>
  <si>
    <r>
      <t>1/2Sn</t>
    </r>
    <r>
      <rPr>
        <b/>
        <vertAlign val="subscript"/>
        <sz val="10"/>
        <rFont val="Arial"/>
        <family val="2"/>
      </rPr>
      <t xml:space="preserve"> </t>
    </r>
    <r>
      <rPr>
        <b/>
        <sz val="10"/>
        <rFont val="Arial"/>
        <family val="2"/>
      </rPr>
      <t>+ Cl</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1/2SnCl</t>
    </r>
    <r>
      <rPr>
        <b/>
        <vertAlign val="subscript"/>
        <sz val="10"/>
        <rFont val="Arial"/>
        <family val="2"/>
      </rPr>
      <t>4</t>
    </r>
  </si>
  <si>
    <r>
      <t>1/3U</t>
    </r>
    <r>
      <rPr>
        <b/>
        <vertAlign val="subscript"/>
        <sz val="10"/>
        <rFont val="Arial"/>
        <family val="2"/>
      </rPr>
      <t xml:space="preserve"> </t>
    </r>
    <r>
      <rPr>
        <b/>
        <sz val="10"/>
        <rFont val="Arial"/>
        <family val="2"/>
      </rPr>
      <t>+ Cl</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1/3UCl</t>
    </r>
    <r>
      <rPr>
        <b/>
        <vertAlign val="subscript"/>
        <sz val="10"/>
        <rFont val="Arial"/>
        <family val="2"/>
      </rPr>
      <t>6</t>
    </r>
  </si>
  <si>
    <t>Bromide Data</t>
  </si>
  <si>
    <t>2Br = Br2</t>
  </si>
  <si>
    <r>
      <t>H</t>
    </r>
    <r>
      <rPr>
        <b/>
        <vertAlign val="subscript"/>
        <sz val="10"/>
        <rFont val="Arial"/>
        <family val="2"/>
      </rPr>
      <t>2</t>
    </r>
    <r>
      <rPr>
        <b/>
        <sz val="10"/>
        <rFont val="Arial"/>
        <family val="2"/>
      </rPr>
      <t xml:space="preserve"> + Br</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2HBr</t>
    </r>
  </si>
  <si>
    <r>
      <t>2/3P</t>
    </r>
    <r>
      <rPr>
        <b/>
        <vertAlign val="subscript"/>
        <sz val="10"/>
        <rFont val="Arial"/>
        <family val="2"/>
      </rPr>
      <t xml:space="preserve"> </t>
    </r>
    <r>
      <rPr>
        <b/>
        <sz val="10"/>
        <rFont val="Arial"/>
        <family val="2"/>
      </rPr>
      <t>+ Br</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2/3PBr</t>
    </r>
    <r>
      <rPr>
        <b/>
        <vertAlign val="subscript"/>
        <sz val="10"/>
        <rFont val="Arial"/>
        <family val="2"/>
      </rPr>
      <t>3</t>
    </r>
  </si>
  <si>
    <r>
      <t>1/3W</t>
    </r>
    <r>
      <rPr>
        <b/>
        <vertAlign val="subscript"/>
        <sz val="10"/>
        <rFont val="Arial"/>
        <family val="2"/>
      </rPr>
      <t xml:space="preserve"> </t>
    </r>
    <r>
      <rPr>
        <b/>
        <sz val="10"/>
        <rFont val="Arial"/>
        <family val="2"/>
      </rPr>
      <t>+ Br</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1/3WBr</t>
    </r>
    <r>
      <rPr>
        <b/>
        <vertAlign val="subscript"/>
        <sz val="10"/>
        <rFont val="Arial"/>
        <family val="2"/>
      </rPr>
      <t>6</t>
    </r>
  </si>
  <si>
    <r>
      <t>2/3B + Br</t>
    </r>
    <r>
      <rPr>
        <b/>
        <vertAlign val="subscript"/>
        <sz val="10"/>
        <rFont val="Arial"/>
        <family val="2"/>
      </rPr>
      <t>2</t>
    </r>
    <r>
      <rPr>
        <b/>
        <sz val="10"/>
        <rFont val="Arial"/>
        <family val="2"/>
      </rPr>
      <t xml:space="preserve"> = 2/3BBr</t>
    </r>
    <r>
      <rPr>
        <b/>
        <vertAlign val="subscript"/>
        <sz val="10"/>
        <rFont val="Arial"/>
        <family val="2"/>
      </rPr>
      <t>3</t>
    </r>
  </si>
  <si>
    <r>
      <t>Hg</t>
    </r>
    <r>
      <rPr>
        <b/>
        <vertAlign val="subscript"/>
        <sz val="10"/>
        <rFont val="Arial"/>
        <family val="2"/>
      </rPr>
      <t xml:space="preserve"> </t>
    </r>
    <r>
      <rPr>
        <b/>
        <sz val="10"/>
        <rFont val="Arial"/>
        <family val="2"/>
      </rPr>
      <t>+ Br</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HgBr</t>
    </r>
    <r>
      <rPr>
        <b/>
        <vertAlign val="subscript"/>
        <sz val="10"/>
        <rFont val="Arial"/>
        <family val="2"/>
      </rPr>
      <t>2</t>
    </r>
  </si>
  <si>
    <r>
      <t>Fe</t>
    </r>
    <r>
      <rPr>
        <b/>
        <vertAlign val="subscript"/>
        <sz val="10"/>
        <rFont val="Arial"/>
        <family val="2"/>
      </rPr>
      <t xml:space="preserve"> </t>
    </r>
    <r>
      <rPr>
        <b/>
        <sz val="10"/>
        <rFont val="Arial"/>
        <family val="2"/>
      </rPr>
      <t>+ Br</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FeBr</t>
    </r>
    <r>
      <rPr>
        <b/>
        <vertAlign val="subscript"/>
        <sz val="10"/>
        <rFont val="Arial"/>
        <family val="2"/>
      </rPr>
      <t>2</t>
    </r>
  </si>
  <si>
    <r>
      <t>Pb</t>
    </r>
    <r>
      <rPr>
        <b/>
        <vertAlign val="subscript"/>
        <sz val="10"/>
        <rFont val="Arial"/>
        <family val="2"/>
      </rPr>
      <t xml:space="preserve"> </t>
    </r>
    <r>
      <rPr>
        <b/>
        <sz val="10"/>
        <rFont val="Arial"/>
        <family val="2"/>
      </rPr>
      <t>+ Br</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PbBr</t>
    </r>
    <r>
      <rPr>
        <b/>
        <vertAlign val="subscript"/>
        <sz val="10"/>
        <rFont val="Arial"/>
        <family val="2"/>
      </rPr>
      <t>2</t>
    </r>
  </si>
  <si>
    <r>
      <t>1/2Ti</t>
    </r>
    <r>
      <rPr>
        <b/>
        <vertAlign val="subscript"/>
        <sz val="10"/>
        <rFont val="Arial"/>
        <family val="2"/>
      </rPr>
      <t xml:space="preserve"> </t>
    </r>
    <r>
      <rPr>
        <b/>
        <sz val="10"/>
        <rFont val="Arial"/>
        <family val="2"/>
      </rPr>
      <t>+ Br</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1/2TiBr</t>
    </r>
    <r>
      <rPr>
        <b/>
        <vertAlign val="subscript"/>
        <sz val="10"/>
        <rFont val="Arial"/>
        <family val="2"/>
      </rPr>
      <t>4</t>
    </r>
  </si>
  <si>
    <r>
      <t>2/3Al</t>
    </r>
    <r>
      <rPr>
        <b/>
        <vertAlign val="subscript"/>
        <sz val="10"/>
        <rFont val="Arial"/>
        <family val="2"/>
      </rPr>
      <t xml:space="preserve"> </t>
    </r>
    <r>
      <rPr>
        <b/>
        <sz val="10"/>
        <rFont val="Arial"/>
        <family val="2"/>
      </rPr>
      <t>+ Br</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2/3AlBr</t>
    </r>
    <r>
      <rPr>
        <b/>
        <vertAlign val="subscript"/>
        <sz val="10"/>
        <rFont val="Arial"/>
        <family val="2"/>
      </rPr>
      <t>3</t>
    </r>
  </si>
  <si>
    <r>
      <t>2/3Be</t>
    </r>
    <r>
      <rPr>
        <b/>
        <vertAlign val="subscript"/>
        <sz val="10"/>
        <rFont val="Arial"/>
        <family val="2"/>
      </rPr>
      <t xml:space="preserve"> </t>
    </r>
    <r>
      <rPr>
        <b/>
        <sz val="10"/>
        <rFont val="Arial"/>
        <family val="2"/>
      </rPr>
      <t>+ Br</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2/3BeBr</t>
    </r>
    <r>
      <rPr>
        <b/>
        <vertAlign val="subscript"/>
        <sz val="10"/>
        <rFont val="Arial"/>
        <family val="2"/>
      </rPr>
      <t>3</t>
    </r>
  </si>
  <si>
    <r>
      <t>1/2Zr + Br</t>
    </r>
    <r>
      <rPr>
        <b/>
        <vertAlign val="subscript"/>
        <sz val="10"/>
        <rFont val="Arial"/>
        <family val="2"/>
      </rPr>
      <t>2</t>
    </r>
    <r>
      <rPr>
        <b/>
        <sz val="10"/>
        <rFont val="Arial"/>
        <family val="2"/>
      </rPr>
      <t xml:space="preserve"> = 1/2ZrBr</t>
    </r>
    <r>
      <rPr>
        <b/>
        <vertAlign val="subscript"/>
        <sz val="10"/>
        <rFont val="Arial"/>
        <family val="2"/>
      </rPr>
      <t>4</t>
    </r>
  </si>
  <si>
    <r>
      <t>Mg</t>
    </r>
    <r>
      <rPr>
        <b/>
        <vertAlign val="subscript"/>
        <sz val="10"/>
        <rFont val="Arial"/>
        <family val="2"/>
      </rPr>
      <t xml:space="preserve"> </t>
    </r>
    <r>
      <rPr>
        <b/>
        <sz val="10"/>
        <rFont val="Arial"/>
        <family val="2"/>
      </rPr>
      <t>+ Br</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MgBr</t>
    </r>
    <r>
      <rPr>
        <b/>
        <vertAlign val="subscript"/>
        <sz val="10"/>
        <rFont val="Arial"/>
        <family val="2"/>
      </rPr>
      <t>2</t>
    </r>
  </si>
  <si>
    <r>
      <t>2Li</t>
    </r>
    <r>
      <rPr>
        <b/>
        <vertAlign val="subscript"/>
        <sz val="10"/>
        <rFont val="Arial"/>
        <family val="2"/>
      </rPr>
      <t xml:space="preserve"> </t>
    </r>
    <r>
      <rPr>
        <b/>
        <sz val="10"/>
        <rFont val="Arial"/>
        <family val="2"/>
      </rPr>
      <t>+ Br</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2LiBr</t>
    </r>
  </si>
  <si>
    <r>
      <t>2Na</t>
    </r>
    <r>
      <rPr>
        <b/>
        <vertAlign val="subscript"/>
        <sz val="10"/>
        <rFont val="Arial"/>
        <family val="2"/>
      </rPr>
      <t xml:space="preserve"> </t>
    </r>
    <r>
      <rPr>
        <b/>
        <sz val="10"/>
        <rFont val="Arial"/>
        <family val="2"/>
      </rPr>
      <t>+ Br</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2NaBr</t>
    </r>
  </si>
  <si>
    <r>
      <t>2K</t>
    </r>
    <r>
      <rPr>
        <b/>
        <vertAlign val="subscript"/>
        <sz val="10"/>
        <rFont val="Arial"/>
        <family val="2"/>
      </rPr>
      <t xml:space="preserve"> </t>
    </r>
    <r>
      <rPr>
        <b/>
        <sz val="10"/>
        <rFont val="Arial"/>
        <family val="2"/>
      </rPr>
      <t>+ Br</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2KBr</t>
    </r>
  </si>
  <si>
    <r>
      <t>2/3Al + Br</t>
    </r>
    <r>
      <rPr>
        <b/>
        <vertAlign val="subscript"/>
        <sz val="10"/>
        <rFont val="Arial"/>
        <family val="2"/>
      </rPr>
      <t>2</t>
    </r>
    <r>
      <rPr>
        <b/>
        <sz val="10"/>
        <rFont val="Arial"/>
        <family val="2"/>
      </rPr>
      <t xml:space="preserve"> = 2/3AlBr</t>
    </r>
    <r>
      <rPr>
        <b/>
        <vertAlign val="subscript"/>
        <sz val="10"/>
        <rFont val="Arial"/>
        <family val="2"/>
      </rPr>
      <t>3</t>
    </r>
  </si>
  <si>
    <r>
      <t>2/3Be + Br</t>
    </r>
    <r>
      <rPr>
        <b/>
        <vertAlign val="subscript"/>
        <sz val="10"/>
        <rFont val="Arial"/>
        <family val="2"/>
      </rPr>
      <t>2</t>
    </r>
    <r>
      <rPr>
        <b/>
        <sz val="10"/>
        <rFont val="Arial"/>
        <family val="2"/>
      </rPr>
      <t xml:space="preserve"> = 2/3BeBr</t>
    </r>
    <r>
      <rPr>
        <b/>
        <vertAlign val="subscript"/>
        <sz val="10"/>
        <rFont val="Arial"/>
        <family val="2"/>
      </rPr>
      <t>3</t>
    </r>
  </si>
  <si>
    <r>
      <t>Fe + Br</t>
    </r>
    <r>
      <rPr>
        <b/>
        <vertAlign val="subscript"/>
        <sz val="10"/>
        <rFont val="Arial"/>
        <family val="2"/>
      </rPr>
      <t>2</t>
    </r>
    <r>
      <rPr>
        <b/>
        <sz val="10"/>
        <rFont val="Arial"/>
        <family val="2"/>
      </rPr>
      <t xml:space="preserve"> = FeBr</t>
    </r>
    <r>
      <rPr>
        <b/>
        <vertAlign val="subscript"/>
        <sz val="10"/>
        <rFont val="Arial"/>
        <family val="2"/>
      </rPr>
      <t>2</t>
    </r>
  </si>
  <si>
    <r>
      <t>H</t>
    </r>
    <r>
      <rPr>
        <b/>
        <vertAlign val="subscript"/>
        <sz val="10"/>
        <rFont val="Arial"/>
        <family val="2"/>
      </rPr>
      <t>2</t>
    </r>
    <r>
      <rPr>
        <b/>
        <sz val="10"/>
        <rFont val="Arial"/>
        <family val="2"/>
      </rPr>
      <t xml:space="preserve"> + Br</t>
    </r>
    <r>
      <rPr>
        <b/>
        <vertAlign val="subscript"/>
        <sz val="10"/>
        <rFont val="Arial"/>
        <family val="2"/>
      </rPr>
      <t>2</t>
    </r>
    <r>
      <rPr>
        <b/>
        <sz val="10"/>
        <rFont val="Arial"/>
        <family val="2"/>
      </rPr>
      <t xml:space="preserve"> = 2HBr</t>
    </r>
  </si>
  <si>
    <r>
      <t>Hg + Br</t>
    </r>
    <r>
      <rPr>
        <b/>
        <vertAlign val="subscript"/>
        <sz val="10"/>
        <rFont val="Arial"/>
        <family val="2"/>
      </rPr>
      <t>2</t>
    </r>
    <r>
      <rPr>
        <b/>
        <sz val="10"/>
        <rFont val="Arial"/>
        <family val="2"/>
      </rPr>
      <t xml:space="preserve"> = HgBr</t>
    </r>
    <r>
      <rPr>
        <b/>
        <vertAlign val="subscript"/>
        <sz val="10"/>
        <rFont val="Arial"/>
        <family val="2"/>
      </rPr>
      <t>2</t>
    </r>
  </si>
  <si>
    <r>
      <t>2K + Br</t>
    </r>
    <r>
      <rPr>
        <b/>
        <vertAlign val="subscript"/>
        <sz val="10"/>
        <rFont val="Arial"/>
        <family val="2"/>
      </rPr>
      <t>2</t>
    </r>
    <r>
      <rPr>
        <b/>
        <sz val="10"/>
        <rFont val="Arial"/>
        <family val="2"/>
      </rPr>
      <t xml:space="preserve"> = 2KBr</t>
    </r>
  </si>
  <si>
    <r>
      <t>2Li + Br</t>
    </r>
    <r>
      <rPr>
        <b/>
        <vertAlign val="subscript"/>
        <sz val="10"/>
        <rFont val="Arial"/>
        <family val="2"/>
      </rPr>
      <t>2</t>
    </r>
    <r>
      <rPr>
        <b/>
        <sz val="10"/>
        <rFont val="Arial"/>
        <family val="2"/>
      </rPr>
      <t xml:space="preserve"> = 2LiBr</t>
    </r>
  </si>
  <si>
    <r>
      <t>Mg + Br</t>
    </r>
    <r>
      <rPr>
        <b/>
        <vertAlign val="subscript"/>
        <sz val="10"/>
        <rFont val="Arial"/>
        <family val="2"/>
      </rPr>
      <t>2</t>
    </r>
    <r>
      <rPr>
        <b/>
        <sz val="10"/>
        <rFont val="Arial"/>
        <family val="2"/>
      </rPr>
      <t xml:space="preserve"> = MgBr</t>
    </r>
    <r>
      <rPr>
        <b/>
        <vertAlign val="subscript"/>
        <sz val="10"/>
        <rFont val="Arial"/>
        <family val="2"/>
      </rPr>
      <t>2</t>
    </r>
  </si>
  <si>
    <r>
      <t>2Na + Br</t>
    </r>
    <r>
      <rPr>
        <b/>
        <vertAlign val="subscript"/>
        <sz val="10"/>
        <rFont val="Arial"/>
        <family val="2"/>
      </rPr>
      <t>2</t>
    </r>
    <r>
      <rPr>
        <b/>
        <sz val="10"/>
        <rFont val="Arial"/>
        <family val="2"/>
      </rPr>
      <t xml:space="preserve"> = 2NaBr</t>
    </r>
  </si>
  <si>
    <r>
      <t>2/3P + Br</t>
    </r>
    <r>
      <rPr>
        <b/>
        <vertAlign val="subscript"/>
        <sz val="10"/>
        <rFont val="Arial"/>
        <family val="2"/>
      </rPr>
      <t>2</t>
    </r>
    <r>
      <rPr>
        <b/>
        <sz val="10"/>
        <rFont val="Arial"/>
        <family val="2"/>
      </rPr>
      <t xml:space="preserve"> = 2/3PBr</t>
    </r>
    <r>
      <rPr>
        <b/>
        <vertAlign val="subscript"/>
        <sz val="10"/>
        <rFont val="Arial"/>
        <family val="2"/>
      </rPr>
      <t>3</t>
    </r>
  </si>
  <si>
    <r>
      <t>Pb + Br</t>
    </r>
    <r>
      <rPr>
        <b/>
        <vertAlign val="subscript"/>
        <sz val="10"/>
        <rFont val="Arial"/>
        <family val="2"/>
      </rPr>
      <t>2</t>
    </r>
    <r>
      <rPr>
        <b/>
        <sz val="10"/>
        <rFont val="Arial"/>
        <family val="2"/>
      </rPr>
      <t xml:space="preserve"> = PbBr</t>
    </r>
    <r>
      <rPr>
        <b/>
        <vertAlign val="subscript"/>
        <sz val="10"/>
        <rFont val="Arial"/>
        <family val="2"/>
      </rPr>
      <t>2</t>
    </r>
  </si>
  <si>
    <r>
      <t>1/2Ti + Br</t>
    </r>
    <r>
      <rPr>
        <b/>
        <vertAlign val="subscript"/>
        <sz val="10"/>
        <rFont val="Arial"/>
        <family val="2"/>
      </rPr>
      <t>2</t>
    </r>
    <r>
      <rPr>
        <b/>
        <sz val="10"/>
        <rFont val="Arial"/>
        <family val="2"/>
      </rPr>
      <t xml:space="preserve"> = 1/2TiBr</t>
    </r>
    <r>
      <rPr>
        <b/>
        <vertAlign val="subscript"/>
        <sz val="10"/>
        <rFont val="Arial"/>
        <family val="2"/>
      </rPr>
      <t>4</t>
    </r>
  </si>
  <si>
    <r>
      <t>1/3W + Br</t>
    </r>
    <r>
      <rPr>
        <b/>
        <vertAlign val="subscript"/>
        <sz val="10"/>
        <rFont val="Arial"/>
        <family val="2"/>
      </rPr>
      <t>2</t>
    </r>
    <r>
      <rPr>
        <b/>
        <sz val="10"/>
        <rFont val="Arial"/>
        <family val="2"/>
      </rPr>
      <t xml:space="preserve"> = 1/3WBr</t>
    </r>
    <r>
      <rPr>
        <b/>
        <vertAlign val="subscript"/>
        <sz val="10"/>
        <rFont val="Arial"/>
        <family val="2"/>
      </rPr>
      <t>6</t>
    </r>
  </si>
  <si>
    <r>
      <t>4Al</t>
    </r>
    <r>
      <rPr>
        <b/>
        <vertAlign val="subscript"/>
        <sz val="10"/>
        <rFont val="Arial"/>
        <family val="2"/>
      </rPr>
      <t xml:space="preserve"> </t>
    </r>
    <r>
      <rPr>
        <b/>
        <sz val="10"/>
        <rFont val="Arial"/>
        <family val="2"/>
      </rPr>
      <t>+ O</t>
    </r>
    <r>
      <rPr>
        <b/>
        <vertAlign val="subscript"/>
        <sz val="10"/>
        <rFont val="Arial"/>
        <family val="2"/>
      </rPr>
      <t>2</t>
    </r>
    <r>
      <rPr>
        <b/>
        <sz val="10"/>
        <rFont val="Arial"/>
        <family val="2"/>
      </rPr>
      <t xml:space="preserve"> = 2Al</t>
    </r>
    <r>
      <rPr>
        <b/>
        <vertAlign val="subscript"/>
        <sz val="10"/>
        <rFont val="Arial"/>
        <family val="2"/>
      </rPr>
      <t>2</t>
    </r>
    <r>
      <rPr>
        <b/>
        <sz val="10"/>
        <rFont val="Arial"/>
        <family val="2"/>
      </rPr>
      <t>O(g)</t>
    </r>
  </si>
  <si>
    <r>
      <t>2/3B</t>
    </r>
    <r>
      <rPr>
        <b/>
        <vertAlign val="subscript"/>
        <sz val="10"/>
        <rFont val="Arial"/>
        <family val="2"/>
      </rPr>
      <t xml:space="preserve"> </t>
    </r>
    <r>
      <rPr>
        <b/>
        <sz val="10"/>
        <rFont val="Arial"/>
        <family val="2"/>
      </rPr>
      <t>+ Cl</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2/3BCl</t>
    </r>
    <r>
      <rPr>
        <b/>
        <vertAlign val="subscript"/>
        <sz val="10"/>
        <rFont val="Arial"/>
        <family val="2"/>
      </rPr>
      <t>3</t>
    </r>
  </si>
  <si>
    <r>
      <t>B</t>
    </r>
    <r>
      <rPr>
        <b/>
        <vertAlign val="subscript"/>
        <sz val="10"/>
        <rFont val="Arial"/>
        <family val="2"/>
      </rPr>
      <t xml:space="preserve"> </t>
    </r>
    <r>
      <rPr>
        <b/>
        <sz val="10"/>
        <rFont val="Arial"/>
        <family val="2"/>
      </rPr>
      <t>+ Cl</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BCl</t>
    </r>
    <r>
      <rPr>
        <b/>
        <vertAlign val="subscript"/>
        <sz val="10"/>
        <rFont val="Arial"/>
        <family val="2"/>
      </rPr>
      <t>2</t>
    </r>
  </si>
  <si>
    <r>
      <t>2B</t>
    </r>
    <r>
      <rPr>
        <b/>
        <vertAlign val="subscript"/>
        <sz val="10"/>
        <rFont val="Arial"/>
        <family val="2"/>
      </rPr>
      <t xml:space="preserve"> </t>
    </r>
    <r>
      <rPr>
        <b/>
        <sz val="10"/>
        <rFont val="Arial"/>
        <family val="2"/>
      </rPr>
      <t>+ Cl</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2BCl</t>
    </r>
  </si>
  <si>
    <t>x at y =0</t>
  </si>
  <si>
    <r>
      <t>Ti</t>
    </r>
    <r>
      <rPr>
        <b/>
        <vertAlign val="subscript"/>
        <sz val="10"/>
        <rFont val="Arial"/>
        <family val="2"/>
      </rPr>
      <t xml:space="preserve"> </t>
    </r>
    <r>
      <rPr>
        <b/>
        <sz val="10"/>
        <rFont val="Arial"/>
        <family val="2"/>
      </rPr>
      <t>+ H</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TiH</t>
    </r>
    <r>
      <rPr>
        <b/>
        <vertAlign val="subscript"/>
        <sz val="10"/>
        <rFont val="Arial"/>
        <family val="2"/>
      </rPr>
      <t>2</t>
    </r>
  </si>
  <si>
    <t>Nd</t>
  </si>
  <si>
    <r>
      <t>4/3Nd</t>
    </r>
    <r>
      <rPr>
        <b/>
        <vertAlign val="subscript"/>
        <sz val="10"/>
        <rFont val="Arial"/>
        <family val="2"/>
      </rPr>
      <t xml:space="preserve"> </t>
    </r>
    <r>
      <rPr>
        <b/>
        <sz val="10"/>
        <rFont val="Arial"/>
        <family val="2"/>
      </rPr>
      <t>+O</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2/3Nd</t>
    </r>
    <r>
      <rPr>
        <b/>
        <vertAlign val="subscript"/>
        <sz val="10"/>
        <rFont val="Arial"/>
        <family val="2"/>
      </rPr>
      <t>2</t>
    </r>
    <r>
      <rPr>
        <b/>
        <sz val="10"/>
        <rFont val="Arial"/>
        <family val="2"/>
      </rPr>
      <t>O</t>
    </r>
    <r>
      <rPr>
        <b/>
        <vertAlign val="subscript"/>
        <sz val="10"/>
        <rFont val="Arial"/>
        <family val="2"/>
      </rPr>
      <t>3</t>
    </r>
  </si>
  <si>
    <r>
      <t>4/3Y</t>
    </r>
    <r>
      <rPr>
        <b/>
        <vertAlign val="subscript"/>
        <sz val="10"/>
        <rFont val="Arial"/>
        <family val="2"/>
      </rPr>
      <t xml:space="preserve"> </t>
    </r>
    <r>
      <rPr>
        <b/>
        <sz val="10"/>
        <rFont val="Arial"/>
        <family val="2"/>
      </rPr>
      <t>+O</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2/3Y</t>
    </r>
    <r>
      <rPr>
        <b/>
        <vertAlign val="subscript"/>
        <sz val="10"/>
        <rFont val="Arial"/>
        <family val="2"/>
      </rPr>
      <t>2</t>
    </r>
    <r>
      <rPr>
        <b/>
        <sz val="10"/>
        <rFont val="Arial"/>
        <family val="2"/>
      </rPr>
      <t>O</t>
    </r>
    <r>
      <rPr>
        <b/>
        <vertAlign val="subscript"/>
        <sz val="10"/>
        <rFont val="Arial"/>
        <family val="2"/>
      </rPr>
      <t>3</t>
    </r>
  </si>
  <si>
    <r>
      <t>4/3Yb</t>
    </r>
    <r>
      <rPr>
        <b/>
        <vertAlign val="subscript"/>
        <sz val="10"/>
        <rFont val="Arial"/>
        <family val="2"/>
      </rPr>
      <t xml:space="preserve"> </t>
    </r>
    <r>
      <rPr>
        <b/>
        <sz val="10"/>
        <rFont val="Arial"/>
        <family val="2"/>
      </rPr>
      <t>+O</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2/3Yb</t>
    </r>
    <r>
      <rPr>
        <b/>
        <vertAlign val="subscript"/>
        <sz val="10"/>
        <rFont val="Arial"/>
        <family val="2"/>
      </rPr>
      <t>2</t>
    </r>
    <r>
      <rPr>
        <b/>
        <sz val="10"/>
        <rFont val="Arial"/>
        <family val="2"/>
      </rPr>
      <t>O</t>
    </r>
    <r>
      <rPr>
        <b/>
        <vertAlign val="subscript"/>
        <sz val="10"/>
        <rFont val="Arial"/>
        <family val="2"/>
      </rPr>
      <t>3</t>
    </r>
  </si>
  <si>
    <r>
      <t>4/3Pr</t>
    </r>
    <r>
      <rPr>
        <b/>
        <vertAlign val="subscript"/>
        <sz val="10"/>
        <rFont val="Arial"/>
        <family val="2"/>
      </rPr>
      <t xml:space="preserve"> </t>
    </r>
    <r>
      <rPr>
        <b/>
        <sz val="10"/>
        <rFont val="Arial"/>
        <family val="2"/>
      </rPr>
      <t>+O</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2/3Pr</t>
    </r>
    <r>
      <rPr>
        <b/>
        <vertAlign val="subscript"/>
        <sz val="10"/>
        <rFont val="Arial"/>
        <family val="2"/>
      </rPr>
      <t>2</t>
    </r>
    <r>
      <rPr>
        <b/>
        <sz val="10"/>
        <rFont val="Arial"/>
        <family val="2"/>
      </rPr>
      <t>O</t>
    </r>
    <r>
      <rPr>
        <b/>
        <vertAlign val="subscript"/>
        <sz val="10"/>
        <rFont val="Arial"/>
        <family val="2"/>
      </rPr>
      <t>3</t>
    </r>
  </si>
  <si>
    <r>
      <t>4/3Sm</t>
    </r>
    <r>
      <rPr>
        <b/>
        <vertAlign val="subscript"/>
        <sz val="10"/>
        <rFont val="Arial"/>
        <family val="2"/>
      </rPr>
      <t xml:space="preserve"> </t>
    </r>
    <r>
      <rPr>
        <b/>
        <sz val="10"/>
        <rFont val="Arial"/>
        <family val="2"/>
      </rPr>
      <t>+O</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2/3Sm</t>
    </r>
    <r>
      <rPr>
        <b/>
        <vertAlign val="subscript"/>
        <sz val="10"/>
        <rFont val="Arial"/>
        <family val="2"/>
      </rPr>
      <t>2</t>
    </r>
    <r>
      <rPr>
        <b/>
        <sz val="10"/>
        <rFont val="Arial"/>
        <family val="2"/>
      </rPr>
      <t>O</t>
    </r>
    <r>
      <rPr>
        <b/>
        <vertAlign val="subscript"/>
        <sz val="10"/>
        <rFont val="Arial"/>
        <family val="2"/>
      </rPr>
      <t>3</t>
    </r>
  </si>
  <si>
    <r>
      <t>2Eu</t>
    </r>
    <r>
      <rPr>
        <b/>
        <vertAlign val="subscript"/>
        <sz val="10"/>
        <rFont val="Arial"/>
        <family val="2"/>
      </rPr>
      <t xml:space="preserve"> </t>
    </r>
    <r>
      <rPr>
        <b/>
        <sz val="10"/>
        <rFont val="Arial"/>
        <family val="2"/>
      </rPr>
      <t>+O</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2EuO</t>
    </r>
  </si>
  <si>
    <r>
      <t>1.17Tb</t>
    </r>
    <r>
      <rPr>
        <b/>
        <vertAlign val="subscript"/>
        <sz val="10"/>
        <rFont val="Arial"/>
        <family val="2"/>
      </rPr>
      <t xml:space="preserve"> </t>
    </r>
    <r>
      <rPr>
        <b/>
        <sz val="10"/>
        <rFont val="Arial"/>
        <family val="2"/>
      </rPr>
      <t>+O</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1.17TbO</t>
    </r>
    <r>
      <rPr>
        <b/>
        <vertAlign val="subscript"/>
        <sz val="10"/>
        <rFont val="Arial"/>
        <family val="2"/>
      </rPr>
      <t>1.709</t>
    </r>
  </si>
  <si>
    <r>
      <t>1.04Tb</t>
    </r>
    <r>
      <rPr>
        <b/>
        <vertAlign val="subscript"/>
        <sz val="10"/>
        <rFont val="Arial"/>
        <family val="2"/>
      </rPr>
      <t xml:space="preserve"> </t>
    </r>
    <r>
      <rPr>
        <b/>
        <sz val="10"/>
        <rFont val="Arial"/>
        <family val="2"/>
      </rPr>
      <t>+O</t>
    </r>
    <r>
      <rPr>
        <b/>
        <vertAlign val="subscript"/>
        <sz val="10"/>
        <rFont val="Arial"/>
        <family val="2"/>
      </rPr>
      <t>2</t>
    </r>
    <r>
      <rPr>
        <b/>
        <sz val="10"/>
        <rFont val="Arial"/>
        <family val="2"/>
      </rPr>
      <t xml:space="preserve"> =1.04TbO</t>
    </r>
    <r>
      <rPr>
        <b/>
        <vertAlign val="subscript"/>
        <sz val="10"/>
        <rFont val="Arial"/>
        <family val="2"/>
      </rPr>
      <t>1.917</t>
    </r>
  </si>
  <si>
    <r>
      <t>4/3Tb</t>
    </r>
    <r>
      <rPr>
        <b/>
        <vertAlign val="subscript"/>
        <sz val="10"/>
        <rFont val="Arial"/>
        <family val="2"/>
      </rPr>
      <t xml:space="preserve"> </t>
    </r>
    <r>
      <rPr>
        <b/>
        <sz val="10"/>
        <rFont val="Arial"/>
        <family val="2"/>
      </rPr>
      <t>+O</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2/3Tb</t>
    </r>
    <r>
      <rPr>
        <b/>
        <vertAlign val="subscript"/>
        <sz val="10"/>
        <rFont val="Arial"/>
        <family val="2"/>
      </rPr>
      <t>2</t>
    </r>
    <r>
      <rPr>
        <b/>
        <sz val="10"/>
        <rFont val="Arial"/>
        <family val="2"/>
      </rPr>
      <t>O</t>
    </r>
    <r>
      <rPr>
        <b/>
        <vertAlign val="subscript"/>
        <sz val="10"/>
        <rFont val="Arial"/>
        <family val="2"/>
      </rPr>
      <t>3</t>
    </r>
  </si>
  <si>
    <r>
      <t>4/3Tm +O</t>
    </r>
    <r>
      <rPr>
        <b/>
        <vertAlign val="subscript"/>
        <sz val="11"/>
        <color indexed="8"/>
        <rFont val="Calibri"/>
        <family val="2"/>
      </rPr>
      <t>2</t>
    </r>
    <r>
      <rPr>
        <b/>
        <sz val="11"/>
        <color indexed="8"/>
        <rFont val="Calibri"/>
        <family val="2"/>
      </rPr>
      <t xml:space="preserve"> =</t>
    </r>
    <r>
      <rPr>
        <b/>
        <vertAlign val="subscript"/>
        <sz val="11"/>
        <color indexed="8"/>
        <rFont val="Calibri"/>
        <family val="2"/>
      </rPr>
      <t xml:space="preserve"> </t>
    </r>
    <r>
      <rPr>
        <b/>
        <sz val="11"/>
        <color indexed="8"/>
        <rFont val="Calibri"/>
        <family val="2"/>
      </rPr>
      <t>2/3Tm</t>
    </r>
    <r>
      <rPr>
        <b/>
        <vertAlign val="subscript"/>
        <sz val="11"/>
        <color indexed="8"/>
        <rFont val="Calibri"/>
        <family val="2"/>
      </rPr>
      <t>2</t>
    </r>
    <r>
      <rPr>
        <b/>
        <sz val="11"/>
        <color indexed="8"/>
        <rFont val="Calibri"/>
        <family val="2"/>
      </rPr>
      <t>O</t>
    </r>
    <r>
      <rPr>
        <b/>
        <vertAlign val="subscript"/>
        <sz val="11"/>
        <color indexed="8"/>
        <rFont val="Calibri"/>
        <family val="2"/>
      </rPr>
      <t>3</t>
    </r>
  </si>
  <si>
    <r>
      <t>4/3Ho +O</t>
    </r>
    <r>
      <rPr>
        <b/>
        <vertAlign val="subscript"/>
        <sz val="11"/>
        <color indexed="8"/>
        <rFont val="Calibri"/>
        <family val="2"/>
      </rPr>
      <t>2</t>
    </r>
    <r>
      <rPr>
        <b/>
        <sz val="11"/>
        <color indexed="8"/>
        <rFont val="Calibri"/>
        <family val="2"/>
      </rPr>
      <t xml:space="preserve"> =</t>
    </r>
    <r>
      <rPr>
        <b/>
        <vertAlign val="subscript"/>
        <sz val="11"/>
        <color indexed="8"/>
        <rFont val="Calibri"/>
        <family val="2"/>
      </rPr>
      <t xml:space="preserve"> </t>
    </r>
    <r>
      <rPr>
        <b/>
        <sz val="11"/>
        <color indexed="8"/>
        <rFont val="Calibri"/>
        <family val="2"/>
      </rPr>
      <t>2/3Ho</t>
    </r>
    <r>
      <rPr>
        <b/>
        <vertAlign val="subscript"/>
        <sz val="11"/>
        <color indexed="8"/>
        <rFont val="Calibri"/>
        <family val="2"/>
      </rPr>
      <t>2</t>
    </r>
    <r>
      <rPr>
        <b/>
        <sz val="11"/>
        <color indexed="8"/>
        <rFont val="Calibri"/>
        <family val="2"/>
      </rPr>
      <t>O</t>
    </r>
    <r>
      <rPr>
        <b/>
        <vertAlign val="subscript"/>
        <sz val="11"/>
        <color indexed="8"/>
        <rFont val="Calibri"/>
        <family val="2"/>
      </rPr>
      <t>3</t>
    </r>
  </si>
  <si>
    <r>
      <t>4/3Dy +O</t>
    </r>
    <r>
      <rPr>
        <b/>
        <vertAlign val="subscript"/>
        <sz val="11"/>
        <color indexed="8"/>
        <rFont val="Calibri"/>
        <family val="2"/>
      </rPr>
      <t>2</t>
    </r>
    <r>
      <rPr>
        <b/>
        <sz val="11"/>
        <color indexed="8"/>
        <rFont val="Calibri"/>
        <family val="2"/>
      </rPr>
      <t xml:space="preserve"> =</t>
    </r>
    <r>
      <rPr>
        <b/>
        <vertAlign val="subscript"/>
        <sz val="11"/>
        <color indexed="8"/>
        <rFont val="Calibri"/>
        <family val="2"/>
      </rPr>
      <t xml:space="preserve"> </t>
    </r>
    <r>
      <rPr>
        <b/>
        <sz val="11"/>
        <color indexed="8"/>
        <rFont val="Calibri"/>
        <family val="2"/>
      </rPr>
      <t>2/3Dy</t>
    </r>
    <r>
      <rPr>
        <b/>
        <vertAlign val="subscript"/>
        <sz val="11"/>
        <color indexed="8"/>
        <rFont val="Calibri"/>
        <family val="2"/>
      </rPr>
      <t>2</t>
    </r>
    <r>
      <rPr>
        <b/>
        <sz val="11"/>
        <color indexed="8"/>
        <rFont val="Calibri"/>
        <family val="2"/>
      </rPr>
      <t>O</t>
    </r>
    <r>
      <rPr>
        <b/>
        <vertAlign val="subscript"/>
        <sz val="11"/>
        <color indexed="8"/>
        <rFont val="Calibri"/>
        <family val="2"/>
      </rPr>
      <t>3</t>
    </r>
  </si>
  <si>
    <r>
      <t>4/3Er +O</t>
    </r>
    <r>
      <rPr>
        <b/>
        <vertAlign val="subscript"/>
        <sz val="11"/>
        <color indexed="8"/>
        <rFont val="Calibri"/>
        <family val="2"/>
      </rPr>
      <t>2</t>
    </r>
    <r>
      <rPr>
        <b/>
        <sz val="11"/>
        <color indexed="8"/>
        <rFont val="Calibri"/>
        <family val="2"/>
      </rPr>
      <t xml:space="preserve"> =</t>
    </r>
    <r>
      <rPr>
        <b/>
        <vertAlign val="subscript"/>
        <sz val="11"/>
        <color indexed="8"/>
        <rFont val="Calibri"/>
        <family val="2"/>
      </rPr>
      <t xml:space="preserve"> </t>
    </r>
    <r>
      <rPr>
        <b/>
        <sz val="11"/>
        <color indexed="8"/>
        <rFont val="Calibri"/>
        <family val="2"/>
      </rPr>
      <t>2/3Er</t>
    </r>
    <r>
      <rPr>
        <b/>
        <vertAlign val="subscript"/>
        <sz val="11"/>
        <color indexed="8"/>
        <rFont val="Calibri"/>
        <family val="2"/>
      </rPr>
      <t>2</t>
    </r>
    <r>
      <rPr>
        <b/>
        <sz val="11"/>
        <color indexed="8"/>
        <rFont val="Calibri"/>
        <family val="2"/>
      </rPr>
      <t>O</t>
    </r>
    <r>
      <rPr>
        <b/>
        <vertAlign val="subscript"/>
        <sz val="11"/>
        <color indexed="8"/>
        <rFont val="Calibri"/>
        <family val="2"/>
      </rPr>
      <t>3</t>
    </r>
  </si>
  <si>
    <r>
      <t>4/3Ga</t>
    </r>
    <r>
      <rPr>
        <b/>
        <vertAlign val="subscript"/>
        <sz val="10"/>
        <rFont val="Arial"/>
        <family val="2"/>
      </rPr>
      <t xml:space="preserve"> </t>
    </r>
    <r>
      <rPr>
        <b/>
        <sz val="10"/>
        <rFont val="Arial"/>
        <family val="2"/>
      </rPr>
      <t>+O</t>
    </r>
    <r>
      <rPr>
        <b/>
        <vertAlign val="subscript"/>
        <sz val="10"/>
        <rFont val="Arial"/>
        <family val="2"/>
      </rPr>
      <t>2</t>
    </r>
    <r>
      <rPr>
        <b/>
        <sz val="10"/>
        <rFont val="Arial"/>
        <family val="2"/>
      </rPr>
      <t xml:space="preserve"> =</t>
    </r>
    <r>
      <rPr>
        <b/>
        <vertAlign val="subscript"/>
        <sz val="10"/>
        <rFont val="Arial"/>
        <family val="2"/>
      </rPr>
      <t xml:space="preserve"> </t>
    </r>
    <r>
      <rPr>
        <b/>
        <sz val="10"/>
        <rFont val="Arial"/>
        <family val="2"/>
      </rPr>
      <t>2/3Ga</t>
    </r>
    <r>
      <rPr>
        <b/>
        <vertAlign val="subscript"/>
        <sz val="10"/>
        <rFont val="Arial"/>
        <family val="2"/>
      </rPr>
      <t>2</t>
    </r>
    <r>
      <rPr>
        <b/>
        <sz val="10"/>
        <rFont val="Arial"/>
        <family val="2"/>
      </rPr>
      <t>O</t>
    </r>
    <r>
      <rPr>
        <b/>
        <vertAlign val="subscript"/>
        <sz val="10"/>
        <rFont val="Arial"/>
        <family val="2"/>
      </rPr>
      <t>3</t>
    </r>
  </si>
  <si>
    <t>new addition</t>
  </si>
  <si>
    <t>v_12.3</t>
  </si>
  <si>
    <r>
      <t>1.09Pr + O</t>
    </r>
    <r>
      <rPr>
        <b/>
        <vertAlign val="subscript"/>
        <sz val="10"/>
        <rFont val="Arial"/>
        <family val="2"/>
      </rPr>
      <t>2</t>
    </r>
    <r>
      <rPr>
        <b/>
        <sz val="10"/>
        <rFont val="Arial"/>
        <family val="2"/>
      </rPr>
      <t xml:space="preserve"> = 1.09PrO</t>
    </r>
    <r>
      <rPr>
        <b/>
        <vertAlign val="subscript"/>
        <sz val="10"/>
        <rFont val="Arial"/>
        <family val="2"/>
      </rPr>
      <t>1.83</t>
    </r>
  </si>
</sst>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000"/>
    <numFmt numFmtId="167" formatCode="&quot;Yes&quot;;&quot;Yes&quot;;&quot;No&quot;"/>
    <numFmt numFmtId="168" formatCode="&quot;True&quot;;&quot;True&quot;;&quot;False&quot;"/>
    <numFmt numFmtId="169" formatCode="&quot;On&quot;;&quot;On&quot;;&quot;Off&quot;"/>
    <numFmt numFmtId="170" formatCode="[$€-2]\ #,##0.00_);[Red]\([$€-2]\ #,##0.00\)"/>
    <numFmt numFmtId="171" formatCode="0.0000000"/>
    <numFmt numFmtId="172" formatCode="0.000000"/>
    <numFmt numFmtId="173" formatCode="0.00000"/>
    <numFmt numFmtId="174" formatCode="0.000000000"/>
    <numFmt numFmtId="175" formatCode="0.00000000"/>
  </numFmts>
  <fonts count="67">
    <font>
      <sz val="10"/>
      <name val="Arial"/>
      <family val="0"/>
    </font>
    <font>
      <b/>
      <sz val="10"/>
      <name val="Arial"/>
      <family val="2"/>
    </font>
    <font>
      <sz val="8"/>
      <name val="Tahoma"/>
      <family val="2"/>
    </font>
    <font>
      <sz val="10"/>
      <color indexed="9"/>
      <name val="Arial"/>
      <family val="2"/>
    </font>
    <font>
      <sz val="10"/>
      <color indexed="8"/>
      <name val="Arial"/>
      <family val="2"/>
    </font>
    <font>
      <sz val="8"/>
      <name val="Arial"/>
      <family val="2"/>
    </font>
    <font>
      <u val="single"/>
      <sz val="10"/>
      <color indexed="36"/>
      <name val="Arial"/>
      <family val="2"/>
    </font>
    <font>
      <u val="single"/>
      <sz val="10"/>
      <color indexed="12"/>
      <name val="Arial"/>
      <family val="2"/>
    </font>
    <font>
      <b/>
      <sz val="14"/>
      <name val="Arial"/>
      <family val="2"/>
    </font>
    <font>
      <sz val="10"/>
      <name val="Symbol"/>
      <family val="1"/>
    </font>
    <font>
      <b/>
      <sz val="14"/>
      <color indexed="8"/>
      <name val="Arial"/>
      <family val="2"/>
    </font>
    <font>
      <b/>
      <sz val="10"/>
      <color indexed="8"/>
      <name val="Arial"/>
      <family val="2"/>
    </font>
    <font>
      <sz val="10"/>
      <color indexed="8"/>
      <name val="Symbol"/>
      <family val="1"/>
    </font>
    <font>
      <b/>
      <sz val="10"/>
      <name val="Times New Roman"/>
      <family val="1"/>
    </font>
    <font>
      <b/>
      <vertAlign val="superscript"/>
      <sz val="10"/>
      <name val="Times New Roman"/>
      <family val="1"/>
    </font>
    <font>
      <b/>
      <sz val="10"/>
      <name val="Symbol"/>
      <family val="1"/>
    </font>
    <font>
      <b/>
      <vertAlign val="subscript"/>
      <sz val="10"/>
      <name val="Arial"/>
      <family val="2"/>
    </font>
    <font>
      <vertAlign val="subscript"/>
      <sz val="10"/>
      <name val="Arial"/>
      <family val="2"/>
    </font>
    <font>
      <b/>
      <sz val="10"/>
      <color indexed="10"/>
      <name val="Arial"/>
      <family val="2"/>
    </font>
    <font>
      <b/>
      <sz val="8"/>
      <name val="Tahoma"/>
      <family val="2"/>
    </font>
    <font>
      <sz val="10"/>
      <color indexed="10"/>
      <name val="Arial"/>
      <family val="2"/>
    </font>
    <font>
      <sz val="10"/>
      <color indexed="11"/>
      <name val="Arial"/>
      <family val="2"/>
    </font>
    <font>
      <sz val="10"/>
      <color indexed="55"/>
      <name val="Arial"/>
      <family val="2"/>
    </font>
    <font>
      <sz val="10"/>
      <name val="Helv"/>
      <family val="0"/>
    </font>
    <font>
      <b/>
      <sz val="10"/>
      <name val="Helv"/>
      <family val="0"/>
    </font>
    <font>
      <b/>
      <vertAlign val="subscrip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vertAlign val="subscript"/>
      <sz val="11"/>
      <color indexed="8"/>
      <name val="Calibri"/>
      <family val="2"/>
    </font>
    <font>
      <sz val="10"/>
      <color indexed="16"/>
      <name val="Arial"/>
      <family val="2"/>
    </font>
    <font>
      <b/>
      <sz val="16"/>
      <color indexed="8"/>
      <name val="Arial"/>
      <family val="2"/>
    </font>
    <font>
      <sz val="11"/>
      <color indexed="8"/>
      <name val="Arial"/>
      <family val="2"/>
    </font>
    <font>
      <b/>
      <sz val="11"/>
      <color indexed="8"/>
      <name val="Arial"/>
      <family val="2"/>
    </font>
    <font>
      <b/>
      <sz val="12"/>
      <color indexed="8"/>
      <name val="Arial"/>
      <family val="2"/>
    </font>
    <font>
      <sz val="8"/>
      <color indexed="9"/>
      <name val="Arial"/>
      <family val="2"/>
    </font>
    <font>
      <b/>
      <sz val="10"/>
      <color indexed="9"/>
      <name val="Arial"/>
      <family val="2"/>
    </font>
    <font>
      <b/>
      <sz val="11"/>
      <color indexed="10"/>
      <name val="Calibri"/>
      <family val="2"/>
    </font>
    <font>
      <b/>
      <vertAlign val="superscript"/>
      <sz val="11"/>
      <color indexed="10"/>
      <name val="Calibri"/>
      <family val="2"/>
    </font>
    <font>
      <b/>
      <vertAlign val="superscript"/>
      <sz val="11"/>
      <color indexed="10"/>
      <name val="Arial"/>
      <family val="2"/>
    </font>
    <font>
      <vertAlign val="superscript"/>
      <sz val="8"/>
      <name val="Arial"/>
      <family val="0"/>
    </font>
    <font>
      <b/>
      <sz val="8"/>
      <name val="Arial"/>
      <family val="0"/>
    </font>
    <font>
      <b/>
      <sz val="8"/>
      <name val="Symbol"/>
      <family val="1"/>
    </font>
    <font>
      <b/>
      <vertAlign val="superscript"/>
      <sz val="8"/>
      <name val="Arial"/>
      <family val="2"/>
    </font>
    <font>
      <sz val="6"/>
      <name val="Arial"/>
      <family val="2"/>
    </font>
    <font>
      <sz val="4.5"/>
      <color indexed="8"/>
      <name val="Arial"/>
      <family val="2"/>
    </font>
    <font>
      <vertAlign val="subscript"/>
      <sz val="4.5"/>
      <color indexed="8"/>
      <name val="Arial"/>
      <family val="2"/>
    </font>
    <font>
      <sz val="3"/>
      <color indexed="8"/>
      <name val="Arial"/>
      <family val="2"/>
    </font>
    <font>
      <sz val="5"/>
      <name val="Arial"/>
      <family val="2"/>
    </font>
    <font>
      <vertAlign val="superscript"/>
      <sz val="4"/>
      <name val="Arial"/>
      <family val="2"/>
    </font>
    <font>
      <vertAlign val="subscript"/>
      <sz val="7"/>
      <name val="Arial"/>
      <family val="2"/>
    </font>
    <font>
      <b/>
      <sz val="6"/>
      <name val="Arial"/>
      <family val="2"/>
    </font>
    <font>
      <vertAlign val="superscript"/>
      <sz val="12"/>
      <name val="Arial"/>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8"/>
        <bgColor indexed="64"/>
      </patternFill>
    </fill>
    <fill>
      <patternFill patternType="solid">
        <fgColor indexed="13"/>
        <bgColor indexed="64"/>
      </patternFill>
    </fill>
    <fill>
      <patternFill patternType="solid">
        <fgColor indexed="17"/>
        <bgColor indexed="64"/>
      </patternFill>
    </fill>
    <fill>
      <patternFill patternType="solid">
        <fgColor indexed="14"/>
        <bgColor indexed="64"/>
      </patternFill>
    </fill>
    <fill>
      <patternFill patternType="solid">
        <fgColor indexed="23"/>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5" borderId="0" applyNumberFormat="0" applyBorder="0" applyAlignment="0" applyProtection="0"/>
    <xf numFmtId="0" fontId="26" fillId="8" borderId="0" applyNumberFormat="0" applyBorder="0" applyAlignment="0" applyProtection="0"/>
    <xf numFmtId="0" fontId="26" fillId="11"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9" borderId="0" applyNumberFormat="0" applyBorder="0" applyAlignment="0" applyProtection="0"/>
    <xf numFmtId="0" fontId="28" fillId="3" borderId="0" applyNumberFormat="0" applyBorder="0" applyAlignment="0" applyProtection="0"/>
    <xf numFmtId="0" fontId="29" fillId="20" borderId="1" applyNumberFormat="0" applyAlignment="0" applyProtection="0"/>
    <xf numFmtId="0" fontId="30"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6" fillId="0" borderId="0" applyNumberFormat="0" applyFill="0" applyBorder="0" applyAlignment="0" applyProtection="0"/>
    <xf numFmtId="0" fontId="32" fillId="4"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7" fillId="0" borderId="0" applyNumberFormat="0" applyFill="0" applyBorder="0" applyAlignment="0" applyProtection="0"/>
    <xf numFmtId="0" fontId="36" fillId="7" borderId="1" applyNumberFormat="0" applyAlignment="0" applyProtection="0"/>
    <xf numFmtId="0" fontId="37" fillId="0" borderId="6" applyNumberFormat="0" applyFill="0" applyAlignment="0" applyProtection="0"/>
    <xf numFmtId="0" fontId="38" fillId="22" borderId="0" applyNumberFormat="0" applyBorder="0" applyAlignment="0" applyProtection="0"/>
    <xf numFmtId="0" fontId="26" fillId="0" borderId="0">
      <alignment/>
      <protection/>
    </xf>
    <xf numFmtId="0" fontId="26" fillId="0" borderId="0">
      <alignment/>
      <protection/>
    </xf>
    <xf numFmtId="0" fontId="26" fillId="23" borderId="7" applyNumberFormat="0" applyFont="0" applyAlignment="0" applyProtection="0"/>
    <xf numFmtId="0" fontId="39" fillId="20"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180">
    <xf numFmtId="0" fontId="0" fillId="0" borderId="0" xfId="0" applyAlignment="1">
      <alignment/>
    </xf>
    <xf numFmtId="0" fontId="0" fillId="0" borderId="0" xfId="0" applyFont="1" applyAlignment="1">
      <alignment/>
    </xf>
    <xf numFmtId="0" fontId="3" fillId="0" borderId="0" xfId="0" applyFont="1" applyAlignment="1">
      <alignment/>
    </xf>
    <xf numFmtId="0" fontId="4" fillId="0" borderId="0" xfId="0" applyFont="1" applyFill="1" applyAlignment="1">
      <alignment/>
    </xf>
    <xf numFmtId="0" fontId="3" fillId="0" borderId="0" xfId="0" applyFont="1" applyFill="1" applyAlignment="1">
      <alignment/>
    </xf>
    <xf numFmtId="0" fontId="4" fillId="0" borderId="0" xfId="0" applyFont="1" applyAlignment="1">
      <alignment/>
    </xf>
    <xf numFmtId="0" fontId="8" fillId="0" borderId="0" xfId="0" applyFont="1" applyAlignment="1">
      <alignment horizontal="left"/>
    </xf>
    <xf numFmtId="0" fontId="0" fillId="0" borderId="0" xfId="0" applyAlignment="1">
      <alignment horizontal="center"/>
    </xf>
    <xf numFmtId="164" fontId="9" fillId="0" borderId="0" xfId="0" applyNumberFormat="1" applyFont="1" applyAlignment="1">
      <alignment horizontal="center"/>
    </xf>
    <xf numFmtId="0" fontId="0" fillId="24" borderId="0" xfId="0" applyFill="1" applyAlignment="1">
      <alignment horizontal="center"/>
    </xf>
    <xf numFmtId="0" fontId="0" fillId="24" borderId="0" xfId="0" applyFill="1" applyAlignment="1">
      <alignment/>
    </xf>
    <xf numFmtId="0" fontId="10" fillId="20" borderId="0" xfId="0" applyFont="1" applyFill="1" applyAlignment="1">
      <alignment horizontal="left"/>
    </xf>
    <xf numFmtId="0" fontId="11" fillId="20" borderId="0" xfId="0" applyFont="1" applyFill="1" applyAlignment="1">
      <alignment horizontal="center"/>
    </xf>
    <xf numFmtId="0" fontId="4" fillId="20" borderId="0" xfId="0" applyFont="1" applyFill="1" applyAlignment="1">
      <alignment horizontal="center"/>
    </xf>
    <xf numFmtId="164" fontId="12" fillId="20" borderId="0" xfId="0" applyNumberFormat="1" applyFont="1" applyFill="1" applyAlignment="1">
      <alignment horizontal="center"/>
    </xf>
    <xf numFmtId="0" fontId="4" fillId="20" borderId="0" xfId="0" applyFont="1" applyFill="1" applyAlignment="1">
      <alignment/>
    </xf>
    <xf numFmtId="0" fontId="1" fillId="25" borderId="0" xfId="0" applyFont="1" applyFill="1" applyAlignment="1">
      <alignment horizontal="center"/>
    </xf>
    <xf numFmtId="0" fontId="1" fillId="0" borderId="0" xfId="0" applyFont="1" applyAlignment="1">
      <alignment horizontal="center"/>
    </xf>
    <xf numFmtId="0" fontId="1" fillId="0" borderId="0" xfId="0" applyFont="1" applyAlignment="1">
      <alignment/>
    </xf>
    <xf numFmtId="164" fontId="15" fillId="0" borderId="0" xfId="0" applyNumberFormat="1" applyFont="1" applyAlignment="1">
      <alignment horizontal="center"/>
    </xf>
    <xf numFmtId="164" fontId="15" fillId="0" borderId="0" xfId="0" applyNumberFormat="1" applyFont="1" applyAlignment="1">
      <alignment horizontal="left"/>
    </xf>
    <xf numFmtId="0" fontId="1" fillId="0" borderId="0" xfId="0" applyFont="1" applyAlignment="1">
      <alignment horizontal="center"/>
    </xf>
    <xf numFmtId="1" fontId="0" fillId="0" borderId="0" xfId="0" applyNumberFormat="1" applyAlignment="1">
      <alignment/>
    </xf>
    <xf numFmtId="164" fontId="0" fillId="0" borderId="0" xfId="0" applyNumberFormat="1" applyFill="1" applyAlignment="1">
      <alignment horizontal="center"/>
    </xf>
    <xf numFmtId="164" fontId="0" fillId="0" borderId="0" xfId="0" applyNumberFormat="1" applyAlignment="1">
      <alignment horizontal="center"/>
    </xf>
    <xf numFmtId="1" fontId="0" fillId="0" borderId="0" xfId="0" applyNumberFormat="1" applyFont="1" applyAlignment="1">
      <alignment horizontal="center"/>
    </xf>
    <xf numFmtId="164" fontId="0" fillId="0" borderId="0" xfId="0" applyNumberFormat="1" applyFont="1" applyAlignment="1">
      <alignment horizontal="center"/>
    </xf>
    <xf numFmtId="0" fontId="0" fillId="0" borderId="0" xfId="0" applyFont="1" applyAlignment="1">
      <alignment horizontal="center"/>
    </xf>
    <xf numFmtId="164" fontId="0" fillId="0" borderId="0" xfId="0" applyNumberFormat="1" applyAlignment="1">
      <alignment/>
    </xf>
    <xf numFmtId="0" fontId="1" fillId="10" borderId="0" xfId="0" applyFont="1" applyFill="1" applyAlignment="1">
      <alignment horizontal="center"/>
    </xf>
    <xf numFmtId="0" fontId="1" fillId="0" borderId="0" xfId="0" applyFont="1" applyFill="1" applyAlignment="1">
      <alignment horizontal="center"/>
    </xf>
    <xf numFmtId="1" fontId="1" fillId="0" borderId="0" xfId="0" applyNumberFormat="1" applyFont="1" applyAlignment="1">
      <alignment horizontal="center"/>
    </xf>
    <xf numFmtId="164" fontId="1" fillId="0" borderId="0" xfId="0" applyNumberFormat="1" applyFont="1" applyAlignment="1">
      <alignment horizontal="left"/>
    </xf>
    <xf numFmtId="0" fontId="1" fillId="0" borderId="0" xfId="0" applyNumberFormat="1" applyFont="1" applyAlignment="1">
      <alignment horizontal="center"/>
    </xf>
    <xf numFmtId="0" fontId="1" fillId="0" borderId="0" xfId="0" applyFont="1" applyFill="1" applyAlignment="1">
      <alignment horizontal="center"/>
    </xf>
    <xf numFmtId="1" fontId="1" fillId="0" borderId="0" xfId="0" applyNumberFormat="1" applyFont="1" applyFill="1" applyAlignment="1">
      <alignment horizontal="center"/>
    </xf>
    <xf numFmtId="0" fontId="1" fillId="0" borderId="0" xfId="0" applyNumberFormat="1" applyFont="1" applyFill="1" applyAlignment="1">
      <alignment horizontal="center"/>
    </xf>
    <xf numFmtId="1" fontId="0" fillId="0" borderId="0" xfId="0" applyNumberFormat="1" applyFill="1" applyAlignment="1">
      <alignment horizontal="center"/>
    </xf>
    <xf numFmtId="0" fontId="0" fillId="0" borderId="0" xfId="0" applyFill="1" applyAlignment="1">
      <alignment horizontal="center"/>
    </xf>
    <xf numFmtId="164" fontId="15" fillId="0" borderId="0" xfId="0" applyNumberFormat="1" applyFont="1" applyFill="1" applyAlignment="1">
      <alignment horizontal="center"/>
    </xf>
    <xf numFmtId="1" fontId="1" fillId="0" borderId="0" xfId="0" applyNumberFormat="1" applyFont="1" applyAlignment="1">
      <alignment horizontal="center"/>
    </xf>
    <xf numFmtId="0" fontId="1" fillId="0" borderId="0" xfId="0" applyFont="1" applyFill="1" applyAlignment="1">
      <alignment/>
    </xf>
    <xf numFmtId="1" fontId="0" fillId="0" borderId="0" xfId="0" applyNumberFormat="1" applyFill="1" applyAlignment="1">
      <alignment/>
    </xf>
    <xf numFmtId="1" fontId="0" fillId="0" borderId="0" xfId="0" applyNumberFormat="1" applyAlignment="1">
      <alignment horizontal="center"/>
    </xf>
    <xf numFmtId="0" fontId="0" fillId="0" borderId="0" xfId="0" applyNumberFormat="1" applyAlignment="1">
      <alignment horizontal="center"/>
    </xf>
    <xf numFmtId="1" fontId="0" fillId="0" borderId="0" xfId="0" applyNumberFormat="1" applyFont="1" applyFill="1" applyAlignment="1">
      <alignment horizontal="center"/>
    </xf>
    <xf numFmtId="164" fontId="0" fillId="0" borderId="0" xfId="0" applyNumberFormat="1" applyFont="1" applyFill="1" applyAlignment="1">
      <alignment horizontal="center"/>
    </xf>
    <xf numFmtId="0" fontId="0" fillId="0" borderId="0" xfId="0" applyFont="1" applyFill="1" applyAlignment="1">
      <alignment horizontal="center"/>
    </xf>
    <xf numFmtId="164" fontId="0" fillId="0" borderId="0" xfId="0" applyNumberFormat="1" applyFill="1" applyAlignment="1">
      <alignment/>
    </xf>
    <xf numFmtId="0" fontId="0" fillId="17" borderId="0" xfId="0" applyFill="1" applyAlignment="1">
      <alignment horizontal="center"/>
    </xf>
    <xf numFmtId="2" fontId="0" fillId="17" borderId="0" xfId="0" applyNumberFormat="1" applyFill="1" applyAlignment="1">
      <alignment horizontal="center"/>
    </xf>
    <xf numFmtId="0" fontId="1" fillId="24" borderId="0" xfId="0" applyNumberFormat="1" applyFont="1" applyFill="1" applyAlignment="1">
      <alignment horizontal="center"/>
    </xf>
    <xf numFmtId="0" fontId="0" fillId="24" borderId="0" xfId="0" applyNumberFormat="1" applyFill="1" applyAlignment="1">
      <alignment horizontal="center"/>
    </xf>
    <xf numFmtId="164" fontId="1" fillId="0" borderId="0" xfId="0" applyNumberFormat="1" applyFont="1" applyAlignment="1">
      <alignment horizontal="center"/>
    </xf>
    <xf numFmtId="0" fontId="0" fillId="0" borderId="0" xfId="0" applyFill="1" applyAlignment="1">
      <alignment/>
    </xf>
    <xf numFmtId="0" fontId="16" fillId="0" borderId="0" xfId="0" applyFont="1" applyAlignment="1">
      <alignment horizontal="center"/>
    </xf>
    <xf numFmtId="0" fontId="18" fillId="0" borderId="0" xfId="0" applyFont="1" applyAlignment="1">
      <alignment horizontal="center"/>
    </xf>
    <xf numFmtId="164" fontId="0" fillId="0" borderId="0" xfId="0" applyNumberFormat="1" applyFont="1" applyAlignment="1">
      <alignment horizontal="left"/>
    </xf>
    <xf numFmtId="164" fontId="15" fillId="0" borderId="0" xfId="0" applyNumberFormat="1" applyFont="1" applyFill="1" applyAlignment="1">
      <alignment horizontal="left"/>
    </xf>
    <xf numFmtId="0" fontId="1" fillId="0" borderId="0" xfId="0" applyFont="1" applyAlignment="1">
      <alignment/>
    </xf>
    <xf numFmtId="0" fontId="0" fillId="21" borderId="0" xfId="0" applyFill="1" applyAlignment="1">
      <alignment horizontal="center"/>
    </xf>
    <xf numFmtId="0" fontId="8" fillId="21" borderId="0" xfId="0" applyFont="1" applyFill="1" applyAlignment="1">
      <alignment horizontal="left"/>
    </xf>
    <xf numFmtId="0" fontId="1" fillId="21" borderId="0" xfId="0" applyFont="1" applyFill="1" applyAlignment="1">
      <alignment horizontal="center"/>
    </xf>
    <xf numFmtId="164" fontId="9" fillId="21" borderId="0" xfId="0" applyNumberFormat="1" applyFont="1" applyFill="1" applyAlignment="1">
      <alignment horizontal="center"/>
    </xf>
    <xf numFmtId="0" fontId="20" fillId="21" borderId="0" xfId="0" applyFont="1" applyFill="1" applyAlignment="1">
      <alignment horizontal="center"/>
    </xf>
    <xf numFmtId="0" fontId="0" fillId="21" borderId="0" xfId="0" applyFill="1" applyAlignment="1">
      <alignment/>
    </xf>
    <xf numFmtId="0" fontId="0" fillId="0" borderId="0" xfId="0" applyFont="1" applyAlignment="1">
      <alignment horizontal="left"/>
    </xf>
    <xf numFmtId="164" fontId="9" fillId="0" borderId="0" xfId="0" applyNumberFormat="1" applyFont="1" applyAlignment="1">
      <alignment horizontal="left"/>
    </xf>
    <xf numFmtId="164" fontId="4" fillId="0" borderId="0" xfId="0" applyNumberFormat="1" applyFont="1" applyFill="1" applyAlignment="1">
      <alignment horizontal="center"/>
    </xf>
    <xf numFmtId="0" fontId="1" fillId="21" borderId="0" xfId="0" applyFont="1" applyFill="1" applyAlignment="1">
      <alignment horizontal="center"/>
    </xf>
    <xf numFmtId="0" fontId="0" fillId="21" borderId="0" xfId="0" applyFont="1" applyFill="1" applyAlignment="1">
      <alignment horizontal="center"/>
    </xf>
    <xf numFmtId="2" fontId="0" fillId="0" borderId="0" xfId="0" applyNumberFormat="1" applyAlignment="1">
      <alignment horizontal="center"/>
    </xf>
    <xf numFmtId="0" fontId="1" fillId="17" borderId="0" xfId="0" applyNumberFormat="1" applyFont="1" applyFill="1" applyAlignment="1">
      <alignment horizontal="center"/>
    </xf>
    <xf numFmtId="1" fontId="0" fillId="17" borderId="0" xfId="0" applyNumberFormat="1" applyFill="1" applyAlignment="1">
      <alignment horizontal="center"/>
    </xf>
    <xf numFmtId="164" fontId="0" fillId="17" borderId="0" xfId="0" applyNumberFormat="1" applyFill="1" applyAlignment="1">
      <alignment horizontal="center"/>
    </xf>
    <xf numFmtId="0" fontId="0" fillId="26" borderId="0" xfId="0" applyFill="1" applyAlignment="1">
      <alignment/>
    </xf>
    <xf numFmtId="1" fontId="0" fillId="25" borderId="0" xfId="0" applyNumberFormat="1" applyFill="1" applyAlignment="1">
      <alignment horizontal="center"/>
    </xf>
    <xf numFmtId="164" fontId="0" fillId="25" borderId="0" xfId="0" applyNumberFormat="1" applyFill="1" applyAlignment="1">
      <alignment horizontal="center"/>
    </xf>
    <xf numFmtId="0" fontId="0" fillId="25" borderId="0" xfId="0" applyFill="1" applyAlignment="1">
      <alignment horizontal="center"/>
    </xf>
    <xf numFmtId="0" fontId="0" fillId="25" borderId="0" xfId="0" applyNumberFormat="1" applyFill="1" applyAlignment="1">
      <alignment horizontal="center"/>
    </xf>
    <xf numFmtId="0" fontId="0" fillId="25" borderId="0" xfId="0" applyFill="1" applyAlignment="1">
      <alignment/>
    </xf>
    <xf numFmtId="164" fontId="21" fillId="24" borderId="0" xfId="0" applyNumberFormat="1" applyFont="1" applyFill="1" applyAlignment="1">
      <alignment horizontal="center"/>
    </xf>
    <xf numFmtId="1" fontId="0" fillId="0" borderId="0" xfId="0" applyNumberFormat="1" applyFont="1" applyAlignment="1">
      <alignment horizontal="center"/>
    </xf>
    <xf numFmtId="164" fontId="0" fillId="0" borderId="0" xfId="0" applyNumberFormat="1" applyFont="1" applyAlignment="1">
      <alignment horizontal="center"/>
    </xf>
    <xf numFmtId="1" fontId="5" fillId="0" borderId="0" xfId="0" applyNumberFormat="1" applyFont="1" applyAlignment="1">
      <alignment horizontal="center"/>
    </xf>
    <xf numFmtId="164" fontId="5" fillId="0" borderId="0" xfId="0" applyNumberFormat="1" applyFont="1" applyAlignment="1">
      <alignment horizontal="center"/>
    </xf>
    <xf numFmtId="0" fontId="20" fillId="0" borderId="0" xfId="0" applyFont="1" applyAlignment="1">
      <alignment horizontal="center"/>
    </xf>
    <xf numFmtId="0" fontId="0" fillId="0" borderId="0" xfId="0" applyFont="1" applyAlignment="1">
      <alignment horizontal="center"/>
    </xf>
    <xf numFmtId="0" fontId="0" fillId="20" borderId="0" xfId="0" applyFill="1" applyAlignment="1">
      <alignment horizontal="center"/>
    </xf>
    <xf numFmtId="1" fontId="0" fillId="20" borderId="0" xfId="0" applyNumberFormat="1" applyFill="1" applyAlignment="1">
      <alignment horizontal="center"/>
    </xf>
    <xf numFmtId="164" fontId="0" fillId="20" borderId="0" xfId="0" applyNumberFormat="1" applyFill="1" applyAlignment="1">
      <alignment horizontal="center"/>
    </xf>
    <xf numFmtId="0" fontId="0" fillId="0" borderId="0" xfId="0" applyNumberFormat="1" applyFill="1" applyAlignment="1">
      <alignment horizontal="center"/>
    </xf>
    <xf numFmtId="0" fontId="1" fillId="4" borderId="0" xfId="0" applyFont="1" applyFill="1" applyAlignment="1">
      <alignment horizontal="center"/>
    </xf>
    <xf numFmtId="164" fontId="15" fillId="4" borderId="0" xfId="0" applyNumberFormat="1" applyFont="1" applyFill="1" applyAlignment="1">
      <alignment horizontal="center"/>
    </xf>
    <xf numFmtId="0" fontId="0" fillId="4" borderId="0" xfId="0" applyFill="1" applyAlignment="1">
      <alignment/>
    </xf>
    <xf numFmtId="0" fontId="1" fillId="4" borderId="0" xfId="0" applyFont="1" applyFill="1" applyAlignment="1">
      <alignment horizontal="center"/>
    </xf>
    <xf numFmtId="1" fontId="0" fillId="4" borderId="0" xfId="0" applyNumberFormat="1" applyFill="1" applyAlignment="1">
      <alignment/>
    </xf>
    <xf numFmtId="164" fontId="0" fillId="4" borderId="0" xfId="0" applyNumberFormat="1" applyFill="1" applyAlignment="1">
      <alignment/>
    </xf>
    <xf numFmtId="0" fontId="0" fillId="4" borderId="0" xfId="0" applyFill="1" applyAlignment="1">
      <alignment horizontal="center"/>
    </xf>
    <xf numFmtId="1" fontId="0" fillId="4" borderId="0" xfId="0" applyNumberFormat="1" applyFill="1" applyAlignment="1">
      <alignment horizontal="center"/>
    </xf>
    <xf numFmtId="0" fontId="1" fillId="25" borderId="0" xfId="0" applyFont="1" applyFill="1" applyAlignment="1">
      <alignment horizontal="center"/>
    </xf>
    <xf numFmtId="164" fontId="15" fillId="25" borderId="0" xfId="0" applyNumberFormat="1" applyFont="1" applyFill="1" applyAlignment="1">
      <alignment horizontal="center"/>
    </xf>
    <xf numFmtId="1" fontId="0" fillId="25" borderId="0" xfId="0" applyNumberFormat="1" applyFill="1" applyAlignment="1">
      <alignment/>
    </xf>
    <xf numFmtId="164" fontId="0" fillId="25" borderId="0" xfId="0" applyNumberFormat="1" applyFill="1" applyAlignment="1">
      <alignment/>
    </xf>
    <xf numFmtId="164" fontId="15" fillId="25" borderId="0" xfId="0" applyNumberFormat="1" applyFont="1" applyFill="1" applyAlignment="1">
      <alignment horizontal="left"/>
    </xf>
    <xf numFmtId="1" fontId="0" fillId="25" borderId="0" xfId="0" applyNumberFormat="1" applyFont="1" applyFill="1" applyAlignment="1">
      <alignment horizontal="center"/>
    </xf>
    <xf numFmtId="164" fontId="0" fillId="25" borderId="0" xfId="0" applyNumberFormat="1" applyFont="1" applyFill="1" applyAlignment="1">
      <alignment horizontal="center"/>
    </xf>
    <xf numFmtId="0" fontId="0" fillId="25" borderId="0" xfId="0" applyFont="1" applyFill="1" applyAlignment="1">
      <alignment horizontal="center"/>
    </xf>
    <xf numFmtId="0" fontId="1" fillId="25" borderId="10" xfId="0" applyFont="1" applyFill="1" applyBorder="1" applyAlignment="1">
      <alignment horizontal="center"/>
    </xf>
    <xf numFmtId="0" fontId="1" fillId="25" borderId="11" xfId="0" applyFont="1" applyFill="1" applyBorder="1" applyAlignment="1">
      <alignment horizontal="center"/>
    </xf>
    <xf numFmtId="164" fontId="15" fillId="25" borderId="11" xfId="0" applyNumberFormat="1" applyFont="1" applyFill="1" applyBorder="1" applyAlignment="1">
      <alignment horizontal="left"/>
    </xf>
    <xf numFmtId="0" fontId="0" fillId="25" borderId="12" xfId="0" applyFill="1" applyBorder="1" applyAlignment="1">
      <alignment/>
    </xf>
    <xf numFmtId="0" fontId="1" fillId="25" borderId="13" xfId="0" applyFont="1" applyFill="1" applyBorder="1" applyAlignment="1">
      <alignment horizontal="center"/>
    </xf>
    <xf numFmtId="1" fontId="0" fillId="25" borderId="0" xfId="0" applyNumberFormat="1" applyFont="1" applyFill="1" applyBorder="1" applyAlignment="1">
      <alignment horizontal="center"/>
    </xf>
    <xf numFmtId="164" fontId="0" fillId="25" borderId="0" xfId="0" applyNumberFormat="1" applyFont="1" applyFill="1" applyBorder="1" applyAlignment="1">
      <alignment horizontal="center"/>
    </xf>
    <xf numFmtId="0" fontId="0" fillId="25" borderId="14" xfId="0" applyFill="1" applyBorder="1" applyAlignment="1">
      <alignment/>
    </xf>
    <xf numFmtId="0" fontId="0" fillId="25" borderId="13" xfId="0" applyFont="1" applyFill="1" applyBorder="1" applyAlignment="1">
      <alignment horizontal="center"/>
    </xf>
    <xf numFmtId="0" fontId="0" fillId="0" borderId="13" xfId="0" applyFill="1" applyBorder="1" applyAlignment="1">
      <alignment/>
    </xf>
    <xf numFmtId="0" fontId="0" fillId="0" borderId="0" xfId="0" applyFill="1" applyBorder="1" applyAlignment="1">
      <alignment horizontal="center"/>
    </xf>
    <xf numFmtId="164" fontId="0" fillId="0" borderId="0" xfId="0" applyNumberFormat="1" applyFill="1" applyBorder="1" applyAlignment="1">
      <alignment horizontal="center"/>
    </xf>
    <xf numFmtId="0" fontId="0" fillId="0" borderId="13" xfId="0" applyFont="1" applyFill="1" applyBorder="1" applyAlignment="1">
      <alignment horizontal="center"/>
    </xf>
    <xf numFmtId="0" fontId="1" fillId="0" borderId="13" xfId="0" applyFont="1" applyFill="1" applyBorder="1" applyAlignment="1">
      <alignment horizontal="center"/>
    </xf>
    <xf numFmtId="1" fontId="0" fillId="0" borderId="0" xfId="0" applyNumberFormat="1" applyFont="1" applyFill="1" applyBorder="1" applyAlignment="1">
      <alignment horizontal="center"/>
    </xf>
    <xf numFmtId="0" fontId="0" fillId="25" borderId="15" xfId="0" applyFill="1" applyBorder="1" applyAlignment="1">
      <alignment horizontal="center"/>
    </xf>
    <xf numFmtId="1" fontId="0" fillId="25" borderId="16" xfId="0" applyNumberFormat="1" applyFont="1" applyFill="1" applyBorder="1" applyAlignment="1">
      <alignment horizontal="center"/>
    </xf>
    <xf numFmtId="164" fontId="0" fillId="25" borderId="16" xfId="0" applyNumberFormat="1" applyFont="1" applyFill="1" applyBorder="1" applyAlignment="1">
      <alignment horizontal="center"/>
    </xf>
    <xf numFmtId="0" fontId="0" fillId="25" borderId="17" xfId="0" applyFill="1" applyBorder="1" applyAlignment="1">
      <alignment/>
    </xf>
    <xf numFmtId="0" fontId="0" fillId="0" borderId="13" xfId="0" applyBorder="1" applyAlignment="1">
      <alignment/>
    </xf>
    <xf numFmtId="0" fontId="0" fillId="25" borderId="15" xfId="0" applyFont="1" applyFill="1" applyBorder="1" applyAlignment="1">
      <alignment horizontal="center"/>
    </xf>
    <xf numFmtId="0" fontId="0" fillId="0" borderId="17" xfId="0" applyBorder="1" applyAlignment="1">
      <alignment/>
    </xf>
    <xf numFmtId="0" fontId="0" fillId="27" borderId="0" xfId="0" applyFill="1" applyAlignment="1">
      <alignment/>
    </xf>
    <xf numFmtId="164" fontId="0" fillId="27" borderId="0" xfId="0" applyNumberFormat="1" applyFill="1" applyAlignment="1">
      <alignment horizontal="center"/>
    </xf>
    <xf numFmtId="0" fontId="22" fillId="0" borderId="0" xfId="0" applyFont="1" applyFill="1" applyAlignment="1">
      <alignment horizontal="center"/>
    </xf>
    <xf numFmtId="1" fontId="22" fillId="0" borderId="0" xfId="0" applyNumberFormat="1" applyFont="1" applyFill="1" applyAlignment="1">
      <alignment horizontal="center"/>
    </xf>
    <xf numFmtId="164" fontId="22" fillId="0" borderId="0" xfId="0" applyNumberFormat="1" applyFont="1" applyFill="1" applyAlignment="1">
      <alignment horizontal="center"/>
    </xf>
    <xf numFmtId="0" fontId="22" fillId="0" borderId="0" xfId="0" applyFont="1" applyAlignment="1">
      <alignment/>
    </xf>
    <xf numFmtId="0" fontId="0" fillId="27" borderId="0" xfId="0" applyFill="1" applyAlignment="1">
      <alignment horizontal="center"/>
    </xf>
    <xf numFmtId="0" fontId="22" fillId="0" borderId="0" xfId="0" applyFont="1" applyAlignment="1">
      <alignment horizontal="center"/>
    </xf>
    <xf numFmtId="0" fontId="8" fillId="0" borderId="0" xfId="0" applyFont="1" applyAlignment="1">
      <alignment horizontal="center"/>
    </xf>
    <xf numFmtId="0" fontId="0" fillId="17" borderId="0" xfId="0" applyFill="1" applyAlignment="1">
      <alignment/>
    </xf>
    <xf numFmtId="0" fontId="11" fillId="0" borderId="0" xfId="0" applyNumberFormat="1" applyFont="1" applyAlignment="1">
      <alignment horizontal="center"/>
    </xf>
    <xf numFmtId="0" fontId="23" fillId="0" borderId="0" xfId="0" applyNumberFormat="1" applyFont="1" applyAlignment="1">
      <alignment horizontal="center"/>
    </xf>
    <xf numFmtId="0" fontId="24" fillId="0" borderId="0" xfId="0" applyNumberFormat="1" applyFont="1" applyAlignment="1">
      <alignment horizontal="center"/>
    </xf>
    <xf numFmtId="0" fontId="20" fillId="0" borderId="0" xfId="0" applyFont="1" applyAlignment="1">
      <alignment/>
    </xf>
    <xf numFmtId="164" fontId="0" fillId="0" borderId="0" xfId="0" applyNumberFormat="1" applyFont="1" applyAlignment="1">
      <alignment/>
    </xf>
    <xf numFmtId="49" fontId="1" fillId="0" borderId="0" xfId="0" applyNumberFormat="1" applyFont="1" applyAlignment="1">
      <alignment horizontal="center"/>
    </xf>
    <xf numFmtId="164" fontId="9" fillId="0" borderId="0" xfId="0" applyNumberFormat="1" applyFont="1" applyFill="1" applyAlignment="1">
      <alignment horizontal="center"/>
    </xf>
    <xf numFmtId="0" fontId="0" fillId="0" borderId="0" xfId="0" applyFont="1" applyFill="1" applyAlignment="1">
      <alignment horizontal="center"/>
    </xf>
    <xf numFmtId="164" fontId="1" fillId="0" borderId="0" xfId="0" applyNumberFormat="1" applyFont="1" applyFill="1" applyAlignment="1">
      <alignment horizontal="center"/>
    </xf>
    <xf numFmtId="1" fontId="26" fillId="0" borderId="0" xfId="58" applyNumberFormat="1" applyFont="1" applyAlignment="1">
      <alignment horizontal="right"/>
      <protection/>
    </xf>
    <xf numFmtId="0" fontId="26" fillId="0" borderId="0" xfId="58">
      <alignment/>
      <protection/>
    </xf>
    <xf numFmtId="164" fontId="26" fillId="0" borderId="0" xfId="58" applyNumberFormat="1" applyFont="1" applyAlignment="1">
      <alignment horizontal="center"/>
      <protection/>
    </xf>
    <xf numFmtId="164" fontId="26" fillId="0" borderId="0" xfId="58" applyNumberFormat="1" applyAlignment="1">
      <alignment horizontal="center"/>
      <protection/>
    </xf>
    <xf numFmtId="0" fontId="0" fillId="0" borderId="0" xfId="0" applyAlignment="1">
      <alignment vertical="center" wrapText="1"/>
    </xf>
    <xf numFmtId="0" fontId="0" fillId="0" borderId="0" xfId="0" applyAlignment="1">
      <alignment horizontal="right" vertical="center" wrapText="1"/>
    </xf>
    <xf numFmtId="0" fontId="0" fillId="0" borderId="0" xfId="0" applyAlignment="1">
      <alignment horizontal="center" vertical="center" wrapText="1"/>
    </xf>
    <xf numFmtId="0" fontId="1" fillId="0" borderId="0" xfId="0" applyFont="1" applyAlignment="1">
      <alignment horizontal="center" vertical="center" wrapText="1"/>
    </xf>
    <xf numFmtId="164" fontId="0" fillId="0" borderId="0" xfId="0" applyNumberFormat="1" applyAlignment="1">
      <alignment horizontal="center" vertical="center" wrapText="1"/>
    </xf>
    <xf numFmtId="0" fontId="1" fillId="15" borderId="0" xfId="0" applyFont="1" applyFill="1" applyAlignment="1">
      <alignment horizontal="center"/>
    </xf>
    <xf numFmtId="0" fontId="41" fillId="0" borderId="0" xfId="0" applyFont="1" applyAlignment="1">
      <alignment horizontal="center" vertical="center" wrapText="1"/>
    </xf>
    <xf numFmtId="0" fontId="1" fillId="24" borderId="0" xfId="0" applyFont="1" applyFill="1" applyAlignment="1">
      <alignment horizontal="center"/>
    </xf>
    <xf numFmtId="1" fontId="26" fillId="0" borderId="0" xfId="58" applyNumberFormat="1" applyFont="1" applyAlignment="1">
      <alignment horizontal="center"/>
      <protection/>
    </xf>
    <xf numFmtId="1" fontId="26" fillId="0" borderId="0" xfId="58" applyNumberFormat="1" applyAlignment="1">
      <alignment horizontal="center"/>
      <protection/>
    </xf>
    <xf numFmtId="0" fontId="1" fillId="20" borderId="0" xfId="0" applyFont="1" applyFill="1" applyAlignment="1">
      <alignment horizontal="center"/>
    </xf>
    <xf numFmtId="0" fontId="1" fillId="28" borderId="0" xfId="0" applyFont="1" applyFill="1" applyAlignment="1">
      <alignment horizontal="center"/>
    </xf>
    <xf numFmtId="164" fontId="18" fillId="0" borderId="0" xfId="0" applyNumberFormat="1" applyFont="1" applyAlignment="1">
      <alignment horizontal="center"/>
    </xf>
    <xf numFmtId="0" fontId="26" fillId="0" borderId="0" xfId="57">
      <alignment/>
      <protection/>
    </xf>
    <xf numFmtId="1" fontId="0" fillId="0" borderId="0" xfId="0" applyNumberFormat="1" applyAlignment="1">
      <alignment vertical="center" wrapText="1"/>
    </xf>
    <xf numFmtId="164" fontId="0" fillId="0" borderId="0" xfId="0" applyNumberFormat="1" applyAlignment="1">
      <alignment horizontal="right" vertical="center" wrapText="1"/>
    </xf>
    <xf numFmtId="1" fontId="0" fillId="0" borderId="0" xfId="0" applyNumberFormat="1" applyAlignment="1">
      <alignment horizontal="center" vertical="center" wrapText="1"/>
    </xf>
    <xf numFmtId="0" fontId="3" fillId="0" borderId="0" xfId="0" applyFont="1" applyAlignment="1">
      <alignment/>
    </xf>
    <xf numFmtId="0" fontId="4" fillId="0" borderId="0" xfId="0" applyFont="1" applyAlignment="1">
      <alignment/>
    </xf>
    <xf numFmtId="0" fontId="27" fillId="0" borderId="0" xfId="57" applyFont="1">
      <alignment/>
      <protection/>
    </xf>
    <xf numFmtId="0" fontId="3" fillId="0" borderId="0" xfId="0" applyFont="1" applyFill="1" applyAlignment="1">
      <alignment/>
    </xf>
    <xf numFmtId="0" fontId="20" fillId="0" borderId="0" xfId="0" applyFont="1" applyFill="1" applyAlignment="1">
      <alignment/>
    </xf>
    <xf numFmtId="0" fontId="20" fillId="0" borderId="0" xfId="0" applyFont="1" applyAlignment="1">
      <alignment/>
    </xf>
    <xf numFmtId="0" fontId="44" fillId="0" borderId="0" xfId="0" applyFont="1" applyAlignment="1">
      <alignment/>
    </xf>
    <xf numFmtId="0" fontId="44" fillId="0" borderId="0" xfId="0" applyFont="1" applyFill="1" applyAlignment="1">
      <alignment/>
    </xf>
    <xf numFmtId="0" fontId="3" fillId="0" borderId="0" xfId="0" applyFont="1" applyAlignment="1">
      <alignment/>
    </xf>
    <xf numFmtId="0" fontId="3" fillId="0" borderId="0" xfId="0" applyFont="1" applyAlignment="1">
      <alignment horizontal="righ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Intro" xfId="57"/>
    <cellStyle name="Normal_Oxide Suboxide"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worksheet" Target="worksheets/sheet14.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Ellingham Diagram for User-Selected Oxides       </a:t>
            </a:r>
            <a:r>
              <a:rPr lang="en-US" cap="none" sz="600" b="0" i="0" u="none" baseline="0">
                <a:latin typeface="Arial"/>
                <a:ea typeface="Arial"/>
                <a:cs typeface="Arial"/>
              </a:rPr>
              <a:t>                       © 2006 Stanley. M. Howard
Data from Thomas B. Reed, Free Energy of Formation of Binary Compounds, MIT Press, Cambridge, MA, 1971.      </a:t>
            </a:r>
          </a:p>
        </c:rich>
      </c:tx>
      <c:layout>
        <c:manualLayout>
          <c:xMode val="factor"/>
          <c:yMode val="factor"/>
          <c:x val="-0.08925"/>
          <c:y val="0.9405"/>
        </c:manualLayout>
      </c:layout>
      <c:spPr>
        <a:noFill/>
        <a:ln>
          <a:noFill/>
        </a:ln>
      </c:spPr>
    </c:title>
    <c:plotArea>
      <c:layout>
        <c:manualLayout>
          <c:xMode val="edge"/>
          <c:yMode val="edge"/>
          <c:x val="0.03475"/>
          <c:y val="0.04025"/>
          <c:w val="0.90325"/>
          <c:h val="0.85225"/>
        </c:manualLayout>
      </c:layout>
      <c:scatterChart>
        <c:scatterStyle val="line"/>
        <c:varyColors val="0"/>
        <c:ser>
          <c:idx val="0"/>
          <c:order val="0"/>
          <c:tx>
            <c:strRef>
              <c:f>Oxides!$B$268</c:f>
              <c:strCache>
                <c:ptCount val="1"/>
                <c:pt idx="0">
                  <c:v>4/3Ce +O2 = 2/3Ce2O3</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
            <c:spPr>
              <a:ln w="3175">
                <a:solidFill>
                  <a:srgbClr val="000000"/>
                </a:solidFill>
              </a:ln>
            </c:spPr>
            <c:marker>
              <c:symbol val="x"/>
              <c:size val="2"/>
              <c:spPr>
                <a:noFill/>
                <a:ln>
                  <a:solidFill>
                    <a:srgbClr val="808080"/>
                  </a:solidFill>
                </a:ln>
              </c:spPr>
            </c:marker>
          </c:dPt>
          <c:dLbls>
            <c:dLbl>
              <c:idx val="0"/>
              <c:layout>
                <c:manualLayout>
                  <c:x val="0"/>
                  <c:y val="0"/>
                </c:manualLayout>
              </c:layout>
              <c:tx>
                <c:rich>
                  <a:bodyPr vert="horz" rot="-1500000" anchor="ctr"/>
                  <a:lstStyle/>
                  <a:p>
                    <a:pPr algn="ctr">
                      <a:defRPr/>
                    </a:pPr>
                    <a:r>
                      <a:rPr lang="en-US" cap="none" sz="450" b="0" i="0" u="none" baseline="0">
                        <a:solidFill>
                          <a:srgbClr val="000000"/>
                        </a:solidFill>
                        <a:latin typeface="Arial"/>
                        <a:ea typeface="Arial"/>
                        <a:cs typeface="Arial"/>
                      </a:rPr>
                      <a:t>4/3Ce +O2 = 2/3Ce2O3</a:t>
                    </a:r>
                  </a:p>
                </c:rich>
              </c:tx>
              <c:numFmt formatCode="General" sourceLinked="1"/>
              <c:spPr/>
              <c:showLegendKey val="0"/>
              <c:showVal val="0"/>
              <c:showBubbleSize val="0"/>
              <c:showCatName val="0"/>
              <c:showSerName val="1"/>
              <c:showPercent val="0"/>
            </c:dLbl>
            <c:dLbl>
              <c:idx val="1"/>
              <c:layout>
                <c:manualLayout>
                  <c:x val="0"/>
                  <c:y val="0"/>
                </c:manualLayout>
              </c:layout>
              <c:tx>
                <c:rich>
                  <a:bodyPr vert="horz" rot="0" anchor="ctr"/>
                  <a:lstStyle/>
                  <a:p>
                    <a:pPr algn="ctr">
                      <a:defRPr/>
                    </a:pPr>
                    <a:r>
                      <a:rPr lang="en-US" cap="none" sz="300" b="0" i="0" u="none" baseline="0">
                        <a:solidFill>
                          <a:srgbClr val="000000"/>
                        </a:solidFill>
                        <a:latin typeface="Arial"/>
                        <a:ea typeface="Arial"/>
                        <a:cs typeface="Arial"/>
                      </a:rPr>
                      <a:t>m</a:t>
                    </a:r>
                  </a:p>
                </c:rich>
              </c:tx>
              <c:numFmt formatCode="General" sourceLinked="1"/>
              <c:spPr>
                <a:solidFill>
                  <a:srgbClr val="FFFFFF"/>
                </a:solidFill>
                <a:ln w="3175">
                  <a:noFill/>
                </a:ln>
              </c:spPr>
              <c:showLegendKey val="0"/>
              <c:showVal val="0"/>
              <c:showBubbleSize val="0"/>
              <c:showCatName val="0"/>
              <c:showSerName val="1"/>
              <c:showPercent val="0"/>
            </c:dLbl>
            <c:delete val="1"/>
          </c:dLbls>
          <c:xVal>
            <c:numRef>
              <c:f>Oxides!$C$268:$C$274</c:f>
              <c:numCache>
                <c:ptCount val="7"/>
                <c:pt idx="0">
                  <c:v>0</c:v>
                </c:pt>
                <c:pt idx="1">
                  <c:v>1077</c:v>
                </c:pt>
              </c:numCache>
            </c:numRef>
          </c:xVal>
          <c:yVal>
            <c:numRef>
              <c:f>Oxides!$D$268:$D$274</c:f>
              <c:numCache>
                <c:ptCount val="7"/>
                <c:pt idx="0">
                  <c:v>-285.7</c:v>
                </c:pt>
                <c:pt idx="1">
                  <c:v>-237</c:v>
                </c:pt>
              </c:numCache>
            </c:numRef>
          </c:yVal>
          <c:smooth val="0"/>
        </c:ser>
        <c:ser>
          <c:idx val="1"/>
          <c:order val="1"/>
          <c:tx>
            <c:strRef>
              <c:f>Oxides!$B$276</c:f>
              <c:strCache>
                <c:ptCount val="1"/>
                <c:pt idx="0">
                  <c:v>2Ce2O3 + O2 = 4CeO2 </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tx>
                <c:rich>
                  <a:bodyPr vert="horz" rot="-2220000" anchor="ctr"/>
                  <a:lstStyle/>
                  <a:p>
                    <a:pPr algn="ctr">
                      <a:defRPr/>
                    </a:pPr>
                    <a:r>
                      <a:rPr lang="en-US" cap="none" sz="450" b="0" i="0" u="none" baseline="0">
                        <a:solidFill>
                          <a:srgbClr val="000000"/>
                        </a:solidFill>
                        <a:latin typeface="Arial"/>
                        <a:ea typeface="Arial"/>
                        <a:cs typeface="Arial"/>
                      </a:rPr>
                      <a:t>2Ce2O3 + O2 = 4CeO2 </a:t>
                    </a:r>
                  </a:p>
                </c:rich>
              </c:tx>
              <c:numFmt formatCode="General" sourceLinked="1"/>
              <c:spPr/>
              <c:showLegendKey val="0"/>
              <c:showVal val="0"/>
              <c:showBubbleSize val="0"/>
              <c:showCatName val="0"/>
              <c:showSerName val="1"/>
              <c:showPercent val="0"/>
            </c:dLbl>
            <c:delete val="1"/>
          </c:dLbls>
          <c:xVal>
            <c:numRef>
              <c:f>Oxides!$C$276:$C$282</c:f>
              <c:numCache>
                <c:ptCount val="7"/>
                <c:pt idx="0">
                  <c:v>0</c:v>
                </c:pt>
                <c:pt idx="1">
                  <c:v>1077</c:v>
                </c:pt>
              </c:numCache>
            </c:numRef>
          </c:xVal>
          <c:yVal>
            <c:numRef>
              <c:f>Oxides!$D$276:$D$282</c:f>
              <c:numCache>
                <c:ptCount val="7"/>
                <c:pt idx="0">
                  <c:v>-180.9</c:v>
                </c:pt>
                <c:pt idx="1">
                  <c:v>-109.4</c:v>
                </c:pt>
              </c:numCache>
            </c:numRef>
          </c:yVal>
          <c:smooth val="0"/>
        </c:ser>
        <c:ser>
          <c:idx val="2"/>
          <c:order val="2"/>
          <c:tx>
            <c:strRef>
              <c:f>Oxides!$B$332</c:f>
              <c:strCache>
                <c:ptCount val="1"/>
                <c:pt idx="0">
                  <c:v>4/3Dy +O2 = 2/3Dy2O3</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
            <c:spPr>
              <a:ln w="3175">
                <a:solidFill>
                  <a:srgbClr val="000000"/>
                </a:solidFill>
              </a:ln>
            </c:spPr>
            <c:marker>
              <c:symbol val="x"/>
              <c:size val="2"/>
              <c:spPr>
                <a:noFill/>
                <a:ln>
                  <a:solidFill>
                    <a:srgbClr val="808080"/>
                  </a:solidFill>
                </a:ln>
              </c:spPr>
            </c:marker>
          </c:dPt>
          <c:dPt>
            <c:idx val="2"/>
            <c:spPr>
              <a:ln w="3175">
                <a:solidFill>
                  <a:srgbClr val="000000"/>
                </a:solidFill>
              </a:ln>
            </c:spPr>
            <c:marker>
              <c:symbol val="x"/>
              <c:size val="2"/>
              <c:spPr>
                <a:noFill/>
                <a:ln>
                  <a:solidFill>
                    <a:srgbClr val="808080"/>
                  </a:solidFill>
                </a:ln>
              </c:spPr>
            </c:marker>
          </c:dPt>
          <c:dPt>
            <c:idx val="3"/>
            <c:spPr>
              <a:ln w="3175">
                <a:solidFill>
                  <a:srgbClr val="000000"/>
                </a:solidFill>
              </a:ln>
            </c:spPr>
            <c:marker>
              <c:symbol val="x"/>
              <c:size val="2"/>
              <c:spPr>
                <a:noFill/>
                <a:ln>
                  <a:solidFill>
                    <a:srgbClr val="808080"/>
                  </a:solidFill>
                </a:ln>
              </c:spPr>
            </c:marker>
          </c:dPt>
          <c:dLbls>
            <c:dLbl>
              <c:idx val="0"/>
              <c:layout>
                <c:manualLayout>
                  <c:x val="0"/>
                  <c:y val="0"/>
                </c:manualLayout>
              </c:layout>
              <c:tx>
                <c:rich>
                  <a:bodyPr vert="horz" rot="-1500000" anchor="ctr"/>
                  <a:lstStyle/>
                  <a:p>
                    <a:pPr algn="ctr">
                      <a:defRPr/>
                    </a:pPr>
                    <a:r>
                      <a:rPr lang="en-US" cap="none" sz="450" b="0" i="0" u="none" baseline="0">
                        <a:solidFill>
                          <a:srgbClr val="000000"/>
                        </a:solidFill>
                        <a:latin typeface="Arial"/>
                        <a:ea typeface="Arial"/>
                        <a:cs typeface="Arial"/>
                      </a:rPr>
                      <a:t>4/3Dy +O2 = 2/3Dy2O3</a:t>
                    </a:r>
                  </a:p>
                </c:rich>
              </c:tx>
              <c:numFmt formatCode="General" sourceLinked="1"/>
              <c:spPr/>
              <c:showLegendKey val="0"/>
              <c:showVal val="0"/>
              <c:showBubbleSize val="0"/>
              <c:showCatName val="0"/>
              <c:showSerName val="1"/>
              <c:showPercent val="0"/>
            </c:dLbl>
            <c:dLbl>
              <c:idx val="1"/>
              <c:layout>
                <c:manualLayout>
                  <c:x val="0"/>
                  <c:y val="0"/>
                </c:manualLayout>
              </c:layout>
              <c:tx>
                <c:rich>
                  <a:bodyPr vert="horz" rot="0" anchor="ctr"/>
                  <a:lstStyle/>
                  <a:p>
                    <a:pPr algn="ctr">
                      <a:defRPr/>
                    </a:pPr>
                    <a:r>
                      <a:rPr lang="en-US" cap="none" sz="300" b="0" i="0" u="none" baseline="0">
                        <a:solidFill>
                          <a:srgbClr val="000000"/>
                        </a:solidFill>
                        <a:latin typeface="Arial"/>
                        <a:ea typeface="Arial"/>
                        <a:cs typeface="Arial"/>
                      </a:rPr>
                      <a:t>m</a:t>
                    </a:r>
                  </a:p>
                </c:rich>
              </c:tx>
              <c:numFmt formatCode="General" sourceLinked="1"/>
              <c:spPr>
                <a:solidFill>
                  <a:srgbClr val="FFFFFF"/>
                </a:solidFill>
                <a:ln w="3175">
                  <a:noFill/>
                </a:ln>
              </c:spPr>
              <c:showLegendKey val="0"/>
              <c:showVal val="0"/>
              <c:showBubbleSize val="0"/>
              <c:showCatName val="0"/>
              <c:showSerName val="1"/>
              <c:showPercent val="0"/>
            </c:dLbl>
            <c:dLbl>
              <c:idx val="2"/>
              <c:layout>
                <c:manualLayout>
                  <c:x val="0"/>
                  <c:y val="0"/>
                </c:manualLayout>
              </c:layout>
              <c:tx>
                <c:rich>
                  <a:bodyPr vert="horz" rot="0" anchor="ctr"/>
                  <a:lstStyle/>
                  <a:p>
                    <a:pPr algn="ctr">
                      <a:defRPr/>
                    </a:pPr>
                    <a:r>
                      <a:rPr lang="en-US" cap="none" sz="300" b="0" i="0" u="none" baseline="0">
                        <a:solidFill>
                          <a:srgbClr val="000000"/>
                        </a:solidFill>
                        <a:latin typeface="Arial"/>
                        <a:ea typeface="Arial"/>
                        <a:cs typeface="Arial"/>
                      </a:rPr>
                      <a:t>M</a:t>
                    </a:r>
                  </a:p>
                </c:rich>
              </c:tx>
              <c:numFmt formatCode="General" sourceLinked="1"/>
              <c:spPr>
                <a:solidFill>
                  <a:srgbClr val="FFFFFF"/>
                </a:solidFill>
                <a:ln w="3175">
                  <a:noFill/>
                </a:ln>
              </c:spPr>
              <c:showLegendKey val="0"/>
              <c:showVal val="0"/>
              <c:showBubbleSize val="0"/>
              <c:showCatName val="0"/>
              <c:showSerName val="1"/>
              <c:showPercent val="0"/>
            </c:dLbl>
            <c:dLbl>
              <c:idx val="3"/>
              <c:layout>
                <c:manualLayout>
                  <c:x val="0"/>
                  <c:y val="0"/>
                </c:manualLayout>
              </c:layout>
              <c:tx>
                <c:rich>
                  <a:bodyPr vert="horz" rot="0" anchor="ctr"/>
                  <a:lstStyle/>
                  <a:p>
                    <a:pPr algn="ctr">
                      <a:defRPr/>
                    </a:pPr>
                    <a:r>
                      <a:rPr lang="en-US" cap="none" sz="300" b="0" i="0" u="none" baseline="0">
                        <a:solidFill>
                          <a:srgbClr val="000000"/>
                        </a:solidFill>
                        <a:latin typeface="Arial"/>
                        <a:ea typeface="Arial"/>
                        <a:cs typeface="Arial"/>
                      </a:rPr>
                      <a:t>b</a:t>
                    </a:r>
                  </a:p>
                </c:rich>
              </c:tx>
              <c:numFmt formatCode="General" sourceLinked="1"/>
              <c:spPr>
                <a:solidFill>
                  <a:srgbClr val="FFFFFF"/>
                </a:solidFill>
                <a:ln w="3175">
                  <a:noFill/>
                </a:ln>
              </c:spPr>
              <c:showLegendKey val="0"/>
              <c:showVal val="0"/>
              <c:showBubbleSize val="0"/>
              <c:showCatName val="0"/>
              <c:showSerName val="1"/>
              <c:showPercent val="0"/>
            </c:dLbl>
            <c:delete val="1"/>
          </c:dLbls>
          <c:xVal>
            <c:numRef>
              <c:f>Oxides!$C$332:$C$338</c:f>
              <c:numCache>
                <c:ptCount val="7"/>
                <c:pt idx="0">
                  <c:v>0</c:v>
                </c:pt>
                <c:pt idx="1">
                  <c:v>1680</c:v>
                </c:pt>
                <c:pt idx="2">
                  <c:v>2681</c:v>
                </c:pt>
                <c:pt idx="3">
                  <c:v>2840</c:v>
                </c:pt>
              </c:numCache>
            </c:numRef>
          </c:xVal>
          <c:yVal>
            <c:numRef>
              <c:f>Oxides!$D$332:$D$338</c:f>
              <c:numCache>
                <c:ptCount val="7"/>
                <c:pt idx="0">
                  <c:v>-296.3</c:v>
                </c:pt>
                <c:pt idx="1">
                  <c:v>-220.5</c:v>
                </c:pt>
                <c:pt idx="2">
                  <c:v>-175.3358333333333</c:v>
                </c:pt>
                <c:pt idx="3">
                  <c:v>-168.16190476190474</c:v>
                </c:pt>
              </c:numCache>
            </c:numRef>
          </c:yVal>
          <c:smooth val="0"/>
        </c:ser>
        <c:ser>
          <c:idx val="4"/>
          <c:order val="3"/>
          <c:tx>
            <c:strRef>
              <c:f>Oxides!$B$348</c:f>
              <c:strCache>
                <c:ptCount val="1"/>
                <c:pt idx="0">
                  <c:v>4/3Eu +O2 = 2/3Eu2O3</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
            <c:spPr>
              <a:ln w="3175">
                <a:solidFill>
                  <a:srgbClr val="000000"/>
                </a:solidFill>
              </a:ln>
            </c:spPr>
            <c:marker>
              <c:symbol val="x"/>
              <c:size val="2"/>
              <c:spPr>
                <a:noFill/>
                <a:ln>
                  <a:solidFill>
                    <a:srgbClr val="808080"/>
                  </a:solidFill>
                </a:ln>
              </c:spPr>
            </c:marker>
          </c:dPt>
          <c:dPt>
            <c:idx val="2"/>
            <c:spPr>
              <a:ln w="3175">
                <a:solidFill>
                  <a:srgbClr val="000000"/>
                </a:solidFill>
              </a:ln>
            </c:spPr>
            <c:marker>
              <c:symbol val="x"/>
              <c:size val="2"/>
              <c:spPr>
                <a:noFill/>
                <a:ln>
                  <a:solidFill>
                    <a:srgbClr val="808080"/>
                  </a:solidFill>
                </a:ln>
              </c:spPr>
            </c:marker>
          </c:dPt>
          <c:dPt>
            <c:idx val="3"/>
            <c:spPr>
              <a:ln w="3175">
                <a:solidFill>
                  <a:srgbClr val="000000"/>
                </a:solidFill>
              </a:ln>
            </c:spPr>
            <c:marker>
              <c:symbol val="x"/>
              <c:size val="2"/>
              <c:spPr>
                <a:noFill/>
                <a:ln>
                  <a:solidFill>
                    <a:srgbClr val="808080"/>
                  </a:solidFill>
                </a:ln>
              </c:spPr>
            </c:marker>
          </c:dPt>
          <c:dLbls>
            <c:dLbl>
              <c:idx val="0"/>
              <c:layout>
                <c:manualLayout>
                  <c:x val="0"/>
                  <c:y val="0"/>
                </c:manualLayout>
              </c:layout>
              <c:tx>
                <c:rich>
                  <a:bodyPr vert="horz" rot="-1560000" anchor="ctr"/>
                  <a:lstStyle/>
                  <a:p>
                    <a:pPr algn="ctr">
                      <a:defRPr/>
                    </a:pPr>
                    <a:r>
                      <a:rPr lang="en-US" cap="none" sz="450" b="0" i="0" u="none" baseline="0">
                        <a:solidFill>
                          <a:srgbClr val="000000"/>
                        </a:solidFill>
                        <a:latin typeface="Arial"/>
                        <a:ea typeface="Arial"/>
                        <a:cs typeface="Arial"/>
                      </a:rPr>
                      <a:t>4/3Eu +O2 = 2/3Eu2O3</a:t>
                    </a:r>
                  </a:p>
                </c:rich>
              </c:tx>
              <c:numFmt formatCode="General" sourceLinked="1"/>
              <c:spPr/>
              <c:showLegendKey val="0"/>
              <c:showVal val="0"/>
              <c:showBubbleSize val="0"/>
              <c:showCatName val="0"/>
              <c:showSerName val="1"/>
              <c:showPercent val="0"/>
            </c:dLbl>
            <c:dLbl>
              <c:idx val="1"/>
              <c:layout>
                <c:manualLayout>
                  <c:x val="0"/>
                  <c:y val="0"/>
                </c:manualLayout>
              </c:layout>
              <c:tx>
                <c:rich>
                  <a:bodyPr vert="horz" rot="0" anchor="ctr"/>
                  <a:lstStyle/>
                  <a:p>
                    <a:pPr algn="ctr">
                      <a:defRPr/>
                    </a:pPr>
                    <a:r>
                      <a:rPr lang="en-US" cap="none" sz="300" b="0" i="0" u="none" baseline="0">
                        <a:solidFill>
                          <a:srgbClr val="000000"/>
                        </a:solidFill>
                        <a:latin typeface="Arial"/>
                        <a:ea typeface="Arial"/>
                        <a:cs typeface="Arial"/>
                      </a:rPr>
                      <a:t>m</a:t>
                    </a:r>
                  </a:p>
                </c:rich>
              </c:tx>
              <c:numFmt formatCode="General" sourceLinked="1"/>
              <c:spPr>
                <a:solidFill>
                  <a:srgbClr val="FFFFFF"/>
                </a:solidFill>
                <a:ln w="3175">
                  <a:noFill/>
                </a:ln>
              </c:spPr>
              <c:showLegendKey val="0"/>
              <c:showVal val="0"/>
              <c:showBubbleSize val="0"/>
              <c:showCatName val="0"/>
              <c:showSerName val="1"/>
              <c:showPercent val="0"/>
            </c:dLbl>
            <c:dLbl>
              <c:idx val="2"/>
              <c:layout>
                <c:manualLayout>
                  <c:x val="0"/>
                  <c:y val="0"/>
                </c:manualLayout>
              </c:layout>
              <c:tx>
                <c:rich>
                  <a:bodyPr vert="horz" rot="0" anchor="ctr"/>
                  <a:lstStyle/>
                  <a:p>
                    <a:pPr algn="ctr">
                      <a:defRPr/>
                    </a:pPr>
                    <a:r>
                      <a:rPr lang="en-US" cap="none" sz="300" b="0" i="0" u="none" baseline="0">
                        <a:solidFill>
                          <a:srgbClr val="000000"/>
                        </a:solidFill>
                        <a:latin typeface="Arial"/>
                        <a:ea typeface="Arial"/>
                        <a:cs typeface="Arial"/>
                      </a:rPr>
                      <a:t>b</a:t>
                    </a:r>
                  </a:p>
                </c:rich>
              </c:tx>
              <c:numFmt formatCode="General" sourceLinked="1"/>
              <c:spPr>
                <a:solidFill>
                  <a:srgbClr val="FFFFFF"/>
                </a:solidFill>
                <a:ln w="3175">
                  <a:noFill/>
                </a:ln>
              </c:spPr>
              <c:showLegendKey val="0"/>
              <c:showVal val="0"/>
              <c:showBubbleSize val="0"/>
              <c:showCatName val="0"/>
              <c:showSerName val="1"/>
              <c:showPercent val="0"/>
            </c:dLbl>
            <c:dLbl>
              <c:idx val="3"/>
              <c:layout>
                <c:manualLayout>
                  <c:x val="0"/>
                  <c:y val="0"/>
                </c:manualLayout>
              </c:layout>
              <c:tx>
                <c:rich>
                  <a:bodyPr vert="horz" rot="0" anchor="ctr"/>
                  <a:lstStyle/>
                  <a:p>
                    <a:pPr algn="ctr">
                      <a:defRPr/>
                    </a:pPr>
                    <a:r>
                      <a:rPr lang="en-US" cap="none" sz="300" b="0" i="0" u="none" baseline="0">
                        <a:solidFill>
                          <a:srgbClr val="000000"/>
                        </a:solidFill>
                        <a:latin typeface="Arial"/>
                        <a:ea typeface="Arial"/>
                        <a:cs typeface="Arial"/>
                      </a:rPr>
                      <a:t>M</a:t>
                    </a:r>
                  </a:p>
                </c:rich>
              </c:tx>
              <c:numFmt formatCode="General" sourceLinked="1"/>
              <c:spPr>
                <a:solidFill>
                  <a:srgbClr val="FFFFFF"/>
                </a:solidFill>
                <a:ln w="3175">
                  <a:noFill/>
                </a:ln>
              </c:spPr>
              <c:showLegendKey val="0"/>
              <c:showVal val="0"/>
              <c:showBubbleSize val="0"/>
              <c:showCatName val="0"/>
              <c:showSerName val="1"/>
              <c:showPercent val="0"/>
            </c:dLbl>
            <c:delete val="1"/>
          </c:dLbls>
          <c:xVal>
            <c:numRef>
              <c:f>Oxides!$C$348:$C$354</c:f>
              <c:numCache>
                <c:ptCount val="7"/>
                <c:pt idx="0">
                  <c:v>0</c:v>
                </c:pt>
                <c:pt idx="1">
                  <c:v>1090</c:v>
                </c:pt>
                <c:pt idx="2">
                  <c:v>1800</c:v>
                </c:pt>
                <c:pt idx="3">
                  <c:v>2623</c:v>
                </c:pt>
              </c:numCache>
            </c:numRef>
          </c:xVal>
          <c:yVal>
            <c:numRef>
              <c:f>Oxides!$D$348:$D$354</c:f>
              <c:numCache>
                <c:ptCount val="7"/>
                <c:pt idx="0">
                  <c:v>-260.1</c:v>
                </c:pt>
                <c:pt idx="1">
                  <c:v>-208.7</c:v>
                </c:pt>
                <c:pt idx="2">
                  <c:v>-175.21926605504584</c:v>
                </c:pt>
                <c:pt idx="3">
                  <c:v>-136.40990825688067</c:v>
                </c:pt>
              </c:numCache>
            </c:numRef>
          </c:yVal>
          <c:smooth val="0"/>
        </c:ser>
        <c:ser>
          <c:idx val="5"/>
          <c:order val="4"/>
          <c:tx>
            <c:strRef>
              <c:f>Oxides!$B$356</c:f>
              <c:strCache>
                <c:ptCount val="1"/>
                <c:pt idx="0">
                  <c:v>2Eu +O2 = 2EuO</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
            <c:spPr>
              <a:ln w="3175">
                <a:solidFill>
                  <a:srgbClr val="000000"/>
                </a:solidFill>
              </a:ln>
            </c:spPr>
            <c:marker>
              <c:symbol val="x"/>
              <c:size val="2"/>
              <c:spPr>
                <a:noFill/>
                <a:ln>
                  <a:solidFill>
                    <a:srgbClr val="808080"/>
                  </a:solidFill>
                </a:ln>
              </c:spPr>
            </c:marker>
          </c:dPt>
          <c:dPt>
            <c:idx val="2"/>
            <c:spPr>
              <a:ln w="3175">
                <a:solidFill>
                  <a:srgbClr val="000000"/>
                </a:solidFill>
              </a:ln>
            </c:spPr>
            <c:marker>
              <c:symbol val="x"/>
              <c:size val="2"/>
              <c:spPr>
                <a:noFill/>
                <a:ln>
                  <a:solidFill>
                    <a:srgbClr val="808080"/>
                  </a:solidFill>
                </a:ln>
              </c:spPr>
            </c:marker>
          </c:dPt>
          <c:dLbls>
            <c:dLbl>
              <c:idx val="0"/>
              <c:layout>
                <c:manualLayout>
                  <c:x val="0"/>
                  <c:y val="0"/>
                </c:manualLayout>
              </c:layout>
              <c:tx>
                <c:rich>
                  <a:bodyPr vert="horz" rot="-1380000" anchor="ctr"/>
                  <a:lstStyle/>
                  <a:p>
                    <a:pPr algn="ctr">
                      <a:defRPr/>
                    </a:pPr>
                    <a:r>
                      <a:rPr lang="en-US" cap="none" sz="450" b="0" i="0" u="none" baseline="0">
                        <a:solidFill>
                          <a:srgbClr val="000000"/>
                        </a:solidFill>
                        <a:latin typeface="Arial"/>
                        <a:ea typeface="Arial"/>
                        <a:cs typeface="Arial"/>
                      </a:rPr>
                      <a:t>2Eu +O2 = 2EuO</a:t>
                    </a:r>
                  </a:p>
                </c:rich>
              </c:tx>
              <c:numFmt formatCode="General" sourceLinked="1"/>
              <c:spPr/>
              <c:showLegendKey val="0"/>
              <c:showVal val="0"/>
              <c:showBubbleSize val="0"/>
              <c:showCatName val="0"/>
              <c:showSerName val="1"/>
              <c:showPercent val="0"/>
            </c:dLbl>
            <c:dLbl>
              <c:idx val="1"/>
              <c:layout>
                <c:manualLayout>
                  <c:x val="0"/>
                  <c:y val="0"/>
                </c:manualLayout>
              </c:layout>
              <c:tx>
                <c:rich>
                  <a:bodyPr vert="horz" rot="0" anchor="ctr"/>
                  <a:lstStyle/>
                  <a:p>
                    <a:pPr algn="ctr">
                      <a:defRPr/>
                    </a:pPr>
                    <a:r>
                      <a:rPr lang="en-US" cap="none" sz="300" b="0" i="0" u="none" baseline="0">
                        <a:solidFill>
                          <a:srgbClr val="000000"/>
                        </a:solidFill>
                        <a:latin typeface="Arial"/>
                        <a:ea typeface="Arial"/>
                        <a:cs typeface="Arial"/>
                      </a:rPr>
                      <a:t>m</a:t>
                    </a:r>
                  </a:p>
                </c:rich>
              </c:tx>
              <c:numFmt formatCode="General" sourceLinked="1"/>
              <c:spPr>
                <a:solidFill>
                  <a:srgbClr val="FFFFFF"/>
                </a:solidFill>
                <a:ln w="3175">
                  <a:noFill/>
                </a:ln>
              </c:spPr>
              <c:showLegendKey val="0"/>
              <c:showVal val="0"/>
              <c:showBubbleSize val="0"/>
              <c:showCatName val="0"/>
              <c:showSerName val="1"/>
              <c:showPercent val="0"/>
            </c:dLbl>
            <c:dLbl>
              <c:idx val="2"/>
              <c:layout>
                <c:manualLayout>
                  <c:x val="0"/>
                  <c:y val="0"/>
                </c:manualLayout>
              </c:layout>
              <c:tx>
                <c:rich>
                  <a:bodyPr vert="horz" rot="0" anchor="ctr"/>
                  <a:lstStyle/>
                  <a:p>
                    <a:pPr algn="ctr">
                      <a:defRPr/>
                    </a:pPr>
                    <a:r>
                      <a:rPr lang="en-US" cap="none" sz="300" b="0" i="0" u="none" baseline="0">
                        <a:solidFill>
                          <a:srgbClr val="000000"/>
                        </a:solidFill>
                        <a:latin typeface="Arial"/>
                        <a:ea typeface="Arial"/>
                        <a:cs typeface="Arial"/>
                      </a:rPr>
                      <a:t>b</a:t>
                    </a:r>
                  </a:p>
                </c:rich>
              </c:tx>
              <c:numFmt formatCode="General" sourceLinked="1"/>
              <c:spPr>
                <a:solidFill>
                  <a:srgbClr val="FFFFFF"/>
                </a:solidFill>
                <a:ln w="3175">
                  <a:noFill/>
                </a:ln>
              </c:spPr>
              <c:showLegendKey val="0"/>
              <c:showVal val="0"/>
              <c:showBubbleSize val="0"/>
              <c:showCatName val="0"/>
              <c:showSerName val="1"/>
              <c:showPercent val="0"/>
            </c:dLbl>
            <c:delete val="1"/>
          </c:dLbls>
          <c:xVal>
            <c:numRef>
              <c:f>Oxides!$C$356:$C$362</c:f>
              <c:numCache>
                <c:ptCount val="7"/>
                <c:pt idx="0">
                  <c:v>0</c:v>
                </c:pt>
                <c:pt idx="1">
                  <c:v>1090</c:v>
                </c:pt>
                <c:pt idx="2">
                  <c:v>1800</c:v>
                </c:pt>
              </c:numCache>
            </c:numRef>
          </c:xVal>
          <c:yVal>
            <c:numRef>
              <c:f>Oxides!$D$356:$D$362</c:f>
              <c:numCache>
                <c:ptCount val="7"/>
                <c:pt idx="0">
                  <c:v>-290.4</c:v>
                </c:pt>
                <c:pt idx="1">
                  <c:v>-245</c:v>
                </c:pt>
                <c:pt idx="2">
                  <c:v>-215.42752293577982</c:v>
                </c:pt>
              </c:numCache>
            </c:numRef>
          </c:yVal>
          <c:smooth val="0"/>
        </c:ser>
        <c:ser>
          <c:idx val="6"/>
          <c:order val="5"/>
          <c:tx>
            <c:strRef>
              <c:f>Oxides!$B$404</c:f>
              <c:strCache>
                <c:ptCount val="1"/>
                <c:pt idx="0">
                  <c:v>4/3Gd +O2 = 2/3Gd2O3</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
            <c:spPr>
              <a:ln w="3175">
                <a:solidFill>
                  <a:srgbClr val="000000"/>
                </a:solidFill>
              </a:ln>
            </c:spPr>
            <c:marker>
              <c:symbol val="x"/>
              <c:size val="2"/>
              <c:spPr>
                <a:noFill/>
                <a:ln>
                  <a:solidFill>
                    <a:srgbClr val="808080"/>
                  </a:solidFill>
                </a:ln>
              </c:spPr>
            </c:marker>
          </c:dPt>
          <c:dPt>
            <c:idx val="2"/>
            <c:spPr>
              <a:ln w="3175">
                <a:solidFill>
                  <a:srgbClr val="000000"/>
                </a:solidFill>
              </a:ln>
            </c:spPr>
            <c:marker>
              <c:symbol val="x"/>
              <c:size val="2"/>
              <c:spPr>
                <a:noFill/>
                <a:ln>
                  <a:solidFill>
                    <a:srgbClr val="808080"/>
                  </a:solidFill>
                </a:ln>
              </c:spPr>
            </c:marker>
          </c:dPt>
          <c:dPt>
            <c:idx val="3"/>
            <c:spPr>
              <a:ln w="3175">
                <a:solidFill>
                  <a:srgbClr val="000000"/>
                </a:solidFill>
              </a:ln>
            </c:spPr>
            <c:marker>
              <c:symbol val="x"/>
              <c:size val="2"/>
              <c:spPr>
                <a:noFill/>
                <a:ln>
                  <a:solidFill>
                    <a:srgbClr val="808080"/>
                  </a:solidFill>
                </a:ln>
              </c:spPr>
            </c:marker>
          </c:dPt>
          <c:dLbls>
            <c:dLbl>
              <c:idx val="0"/>
              <c:layout>
                <c:manualLayout>
                  <c:x val="0"/>
                  <c:y val="0"/>
                </c:manualLayout>
              </c:layout>
              <c:tx>
                <c:rich>
                  <a:bodyPr vert="horz" rot="-1440000" anchor="ctr"/>
                  <a:lstStyle/>
                  <a:p>
                    <a:pPr algn="ctr">
                      <a:defRPr/>
                    </a:pPr>
                    <a:r>
                      <a:rPr lang="en-US" cap="none" sz="450" b="0" i="0" u="none" baseline="0">
                        <a:solidFill>
                          <a:srgbClr val="000000"/>
                        </a:solidFill>
                        <a:latin typeface="Arial"/>
                        <a:ea typeface="Arial"/>
                        <a:cs typeface="Arial"/>
                      </a:rPr>
                      <a:t>4/3Gd +O2 = 2/3Gd2O3</a:t>
                    </a:r>
                  </a:p>
                </c:rich>
              </c:tx>
              <c:numFmt formatCode="General" sourceLinked="1"/>
              <c:spPr/>
              <c:showLegendKey val="0"/>
              <c:showVal val="0"/>
              <c:showBubbleSize val="0"/>
              <c:showCatName val="0"/>
              <c:showSerName val="1"/>
              <c:showPercent val="0"/>
            </c:dLbl>
            <c:dLbl>
              <c:idx val="1"/>
              <c:layout>
                <c:manualLayout>
                  <c:x val="0"/>
                  <c:y val="0"/>
                </c:manualLayout>
              </c:layout>
              <c:tx>
                <c:rich>
                  <a:bodyPr vert="horz" rot="0" anchor="ctr"/>
                  <a:lstStyle/>
                  <a:p>
                    <a:pPr algn="ctr">
                      <a:defRPr/>
                    </a:pPr>
                    <a:r>
                      <a:rPr lang="en-US" cap="none" sz="300" b="0" i="0" u="none" baseline="0">
                        <a:solidFill>
                          <a:srgbClr val="000000"/>
                        </a:solidFill>
                        <a:latin typeface="Arial"/>
                        <a:ea typeface="Arial"/>
                        <a:cs typeface="Arial"/>
                      </a:rPr>
                      <a:t>m</a:t>
                    </a:r>
                  </a:p>
                </c:rich>
              </c:tx>
              <c:numFmt formatCode="General" sourceLinked="1"/>
              <c:spPr>
                <a:solidFill>
                  <a:srgbClr val="FFFFFF"/>
                </a:solidFill>
                <a:ln w="3175">
                  <a:noFill/>
                </a:ln>
              </c:spPr>
              <c:showLegendKey val="0"/>
              <c:showVal val="0"/>
              <c:showBubbleSize val="0"/>
              <c:showCatName val="0"/>
              <c:showSerName val="1"/>
              <c:showPercent val="0"/>
            </c:dLbl>
            <c:dLbl>
              <c:idx val="2"/>
              <c:layout>
                <c:manualLayout>
                  <c:x val="0"/>
                  <c:y val="0"/>
                </c:manualLayout>
              </c:layout>
              <c:tx>
                <c:rich>
                  <a:bodyPr vert="horz" rot="0" anchor="ctr"/>
                  <a:lstStyle/>
                  <a:p>
                    <a:pPr algn="ctr">
                      <a:defRPr/>
                    </a:pPr>
                    <a:r>
                      <a:rPr lang="en-US" cap="none" sz="300" b="0" i="0" u="none" baseline="0">
                        <a:solidFill>
                          <a:srgbClr val="000000"/>
                        </a:solidFill>
                        <a:latin typeface="Arial"/>
                        <a:ea typeface="Arial"/>
                        <a:cs typeface="Arial"/>
                      </a:rPr>
                      <a:t>M</a:t>
                    </a:r>
                  </a:p>
                </c:rich>
              </c:tx>
              <c:numFmt formatCode="General" sourceLinked="1"/>
              <c:spPr>
                <a:solidFill>
                  <a:srgbClr val="FFFFFF"/>
                </a:solidFill>
                <a:ln w="3175">
                  <a:noFill/>
                </a:ln>
              </c:spPr>
              <c:showLegendKey val="0"/>
              <c:showVal val="0"/>
              <c:showBubbleSize val="0"/>
              <c:showCatName val="0"/>
              <c:showSerName val="1"/>
              <c:showPercent val="0"/>
            </c:dLbl>
            <c:dLbl>
              <c:idx val="3"/>
              <c:layout>
                <c:manualLayout>
                  <c:x val="0"/>
                  <c:y val="0"/>
                </c:manualLayout>
              </c:layout>
              <c:tx>
                <c:rich>
                  <a:bodyPr vert="horz" rot="0" anchor="ctr"/>
                  <a:lstStyle/>
                  <a:p>
                    <a:pPr algn="ctr">
                      <a:defRPr/>
                    </a:pPr>
                    <a:r>
                      <a:rPr lang="en-US" cap="none" sz="300" b="0" i="0" u="none" baseline="0">
                        <a:solidFill>
                          <a:srgbClr val="000000"/>
                        </a:solidFill>
                        <a:latin typeface="Arial"/>
                        <a:ea typeface="Arial"/>
                        <a:cs typeface="Arial"/>
                      </a:rPr>
                      <a:t>b</a:t>
                    </a:r>
                  </a:p>
                </c:rich>
              </c:tx>
              <c:numFmt formatCode="General" sourceLinked="1"/>
              <c:spPr>
                <a:solidFill>
                  <a:srgbClr val="FFFFFF"/>
                </a:solidFill>
                <a:ln w="3175">
                  <a:noFill/>
                </a:ln>
              </c:spPr>
              <c:showLegendKey val="0"/>
              <c:showVal val="0"/>
              <c:showBubbleSize val="0"/>
              <c:showCatName val="0"/>
              <c:showSerName val="1"/>
              <c:showPercent val="0"/>
            </c:dLbl>
            <c:delete val="1"/>
          </c:dLbls>
          <c:xVal>
            <c:numRef>
              <c:f>Oxides!$C$404:$C$410</c:f>
              <c:numCache>
                <c:ptCount val="7"/>
                <c:pt idx="0">
                  <c:v>0</c:v>
                </c:pt>
                <c:pt idx="1">
                  <c:v>1558</c:v>
                </c:pt>
                <c:pt idx="2">
                  <c:v>2693</c:v>
                </c:pt>
                <c:pt idx="3">
                  <c:v>3523</c:v>
                </c:pt>
              </c:numCache>
            </c:numRef>
          </c:xVal>
          <c:yVal>
            <c:numRef>
              <c:f>Oxides!$D$404:$D$410</c:f>
              <c:numCache>
                <c:ptCount val="7"/>
                <c:pt idx="0">
                  <c:v>-288.6</c:v>
                </c:pt>
                <c:pt idx="1">
                  <c:v>-219.7</c:v>
                </c:pt>
                <c:pt idx="2">
                  <c:v>-169.5064826700898</c:v>
                </c:pt>
                <c:pt idx="3">
                  <c:v>-132.8010911424903</c:v>
                </c:pt>
              </c:numCache>
            </c:numRef>
          </c:yVal>
          <c:smooth val="0"/>
        </c:ser>
        <c:ser>
          <c:idx val="7"/>
          <c:order val="6"/>
          <c:tx>
            <c:strRef>
              <c:f>Oxides!$B$476</c:f>
              <c:strCache>
                <c:ptCount val="1"/>
                <c:pt idx="0">
                  <c:v>4/3La + O2 = 2/3La2O3</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
            <c:spPr>
              <a:ln w="3175">
                <a:solidFill>
                  <a:srgbClr val="000000"/>
                </a:solidFill>
              </a:ln>
            </c:spPr>
            <c:marker>
              <c:symbol val="x"/>
              <c:size val="2"/>
              <c:spPr>
                <a:noFill/>
                <a:ln>
                  <a:solidFill>
                    <a:srgbClr val="808080"/>
                  </a:solidFill>
                </a:ln>
              </c:spPr>
            </c:marker>
          </c:dPt>
          <c:dLbls>
            <c:dLbl>
              <c:idx val="0"/>
              <c:layout>
                <c:manualLayout>
                  <c:x val="0"/>
                  <c:y val="0"/>
                </c:manualLayout>
              </c:layout>
              <c:tx>
                <c:rich>
                  <a:bodyPr vert="horz" rot="-2040000" anchor="ctr"/>
                  <a:lstStyle/>
                  <a:p>
                    <a:pPr algn="ctr">
                      <a:defRPr/>
                    </a:pPr>
                    <a:r>
                      <a:rPr lang="en-US" cap="none" sz="450" b="0" i="0" u="none" baseline="0">
                        <a:solidFill>
                          <a:srgbClr val="000000"/>
                        </a:solidFill>
                        <a:latin typeface="Arial"/>
                        <a:ea typeface="Arial"/>
                        <a:cs typeface="Arial"/>
                      </a:rPr>
                      <a:t>4/3La + O2 = 2/3La2O3</a:t>
                    </a:r>
                  </a:p>
                </c:rich>
              </c:tx>
              <c:numFmt formatCode="General" sourceLinked="1"/>
              <c:spPr/>
              <c:showLegendKey val="0"/>
              <c:showVal val="0"/>
              <c:showBubbleSize val="0"/>
              <c:showCatName val="0"/>
              <c:showSerName val="1"/>
              <c:showPercent val="0"/>
            </c:dLbl>
            <c:dLbl>
              <c:idx val="1"/>
              <c:layout>
                <c:manualLayout>
                  <c:x val="0"/>
                  <c:y val="0"/>
                </c:manualLayout>
              </c:layout>
              <c:tx>
                <c:rich>
                  <a:bodyPr vert="horz" rot="0" anchor="ctr"/>
                  <a:lstStyle/>
                  <a:p>
                    <a:pPr algn="ctr">
                      <a:defRPr/>
                    </a:pPr>
                    <a:r>
                      <a:rPr lang="en-US" cap="none" sz="300" b="0" i="0" u="none" baseline="0">
                        <a:solidFill>
                          <a:srgbClr val="000000"/>
                        </a:solidFill>
                        <a:latin typeface="Arial"/>
                        <a:ea typeface="Arial"/>
                        <a:cs typeface="Arial"/>
                      </a:rPr>
                      <a:t>m</a:t>
                    </a:r>
                  </a:p>
                </c:rich>
              </c:tx>
              <c:numFmt formatCode="General" sourceLinked="1"/>
              <c:spPr>
                <a:solidFill>
                  <a:srgbClr val="FFFFFF"/>
                </a:solidFill>
                <a:ln w="3175">
                  <a:noFill/>
                </a:ln>
              </c:spPr>
              <c:showLegendKey val="0"/>
              <c:showVal val="0"/>
              <c:showBubbleSize val="0"/>
              <c:showCatName val="0"/>
              <c:showSerName val="1"/>
              <c:showPercent val="0"/>
            </c:dLbl>
            <c:delete val="1"/>
          </c:dLbls>
          <c:xVal>
            <c:numRef>
              <c:f>Oxides!$C$476:$C$482</c:f>
              <c:numCache>
                <c:ptCount val="7"/>
                <c:pt idx="0">
                  <c:v>0</c:v>
                </c:pt>
                <c:pt idx="1">
                  <c:v>1193</c:v>
                </c:pt>
              </c:numCache>
            </c:numRef>
          </c:xVal>
          <c:yVal>
            <c:numRef>
              <c:f>Oxides!$D$476:$D$482</c:f>
              <c:numCache>
                <c:ptCount val="7"/>
                <c:pt idx="0">
                  <c:v>-284.8</c:v>
                </c:pt>
                <c:pt idx="1">
                  <c:v>-205.7</c:v>
                </c:pt>
              </c:numCache>
            </c:numRef>
          </c:yVal>
          <c:smooth val="0"/>
        </c:ser>
        <c:ser>
          <c:idx val="8"/>
          <c:order val="7"/>
          <c:tx>
            <c:strRef>
              <c:f>Oxides!$B$492</c:f>
              <c:strCache>
                <c:ptCount val="1"/>
                <c:pt idx="0">
                  <c:v>4/3Lu + O2 = 2/3Lu2O3</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
            <c:spPr>
              <a:ln w="3175">
                <a:solidFill>
                  <a:srgbClr val="000000"/>
                </a:solidFill>
              </a:ln>
            </c:spPr>
            <c:marker>
              <c:symbol val="x"/>
              <c:size val="2"/>
              <c:spPr>
                <a:noFill/>
                <a:ln>
                  <a:solidFill>
                    <a:srgbClr val="808080"/>
                  </a:solidFill>
                </a:ln>
              </c:spPr>
            </c:marker>
          </c:dPt>
          <c:dLbls>
            <c:dLbl>
              <c:idx val="0"/>
              <c:layout>
                <c:manualLayout>
                  <c:x val="0"/>
                  <c:y val="0"/>
                </c:manualLayout>
              </c:layout>
              <c:tx>
                <c:rich>
                  <a:bodyPr vert="horz" rot="-1500000" anchor="ctr"/>
                  <a:lstStyle/>
                  <a:p>
                    <a:pPr algn="ctr">
                      <a:defRPr/>
                    </a:pPr>
                    <a:r>
                      <a:rPr lang="en-US" cap="none" sz="450" b="0" i="0" u="none" baseline="0">
                        <a:solidFill>
                          <a:srgbClr val="000000"/>
                        </a:solidFill>
                        <a:latin typeface="Arial"/>
                        <a:ea typeface="Arial"/>
                        <a:cs typeface="Arial"/>
                      </a:rPr>
                      <a:t>4/3Lu + O2 = 2/3Lu2O3</a:t>
                    </a:r>
                  </a:p>
                </c:rich>
              </c:tx>
              <c:numFmt formatCode="General" sourceLinked="1"/>
              <c:spPr/>
              <c:showLegendKey val="0"/>
              <c:showVal val="0"/>
              <c:showBubbleSize val="0"/>
              <c:showCatName val="0"/>
              <c:showSerName val="1"/>
              <c:showPercent val="0"/>
            </c:dLbl>
            <c:dLbl>
              <c:idx val="1"/>
              <c:layout>
                <c:manualLayout>
                  <c:x val="0"/>
                  <c:y val="0"/>
                </c:manualLayout>
              </c:layout>
              <c:tx>
                <c:rich>
                  <a:bodyPr vert="horz" rot="0" anchor="ctr"/>
                  <a:lstStyle/>
                  <a:p>
                    <a:pPr algn="ctr">
                      <a:defRPr/>
                    </a:pPr>
                    <a:r>
                      <a:rPr lang="en-US" cap="none" sz="300" b="0" i="0" u="none" baseline="0">
                        <a:solidFill>
                          <a:srgbClr val="000000"/>
                        </a:solidFill>
                        <a:latin typeface="Arial"/>
                        <a:ea typeface="Arial"/>
                        <a:cs typeface="Arial"/>
                      </a:rPr>
                      <a:t>m</a:t>
                    </a:r>
                  </a:p>
                </c:rich>
              </c:tx>
              <c:numFmt formatCode="General" sourceLinked="1"/>
              <c:spPr>
                <a:solidFill>
                  <a:srgbClr val="FFFFFF"/>
                </a:solidFill>
                <a:ln w="3175">
                  <a:noFill/>
                </a:ln>
              </c:spPr>
              <c:showLegendKey val="0"/>
              <c:showVal val="0"/>
              <c:showBubbleSize val="0"/>
              <c:showCatName val="0"/>
              <c:showSerName val="1"/>
              <c:showPercent val="0"/>
            </c:dLbl>
            <c:delete val="1"/>
          </c:dLbls>
          <c:xVal>
            <c:numRef>
              <c:f>Oxides!$C$492:$C$498</c:f>
              <c:numCache>
                <c:ptCount val="7"/>
                <c:pt idx="0">
                  <c:v>0</c:v>
                </c:pt>
                <c:pt idx="1">
                  <c:v>1925</c:v>
                </c:pt>
              </c:numCache>
            </c:numRef>
          </c:xVal>
          <c:yVal>
            <c:numRef>
              <c:f>Oxides!$D$492:$D$498</c:f>
              <c:numCache>
                <c:ptCount val="7"/>
                <c:pt idx="0">
                  <c:v>-298.2</c:v>
                </c:pt>
                <c:pt idx="1">
                  <c:v>-210.8</c:v>
                </c:pt>
              </c:numCache>
            </c:numRef>
          </c:yVal>
          <c:smooth val="0"/>
        </c:ser>
        <c:ser>
          <c:idx val="9"/>
          <c:order val="8"/>
          <c:tx>
            <c:strRef>
              <c:f>Oxides!$B$604</c:f>
              <c:strCache>
                <c:ptCount val="1"/>
                <c:pt idx="0">
                  <c:v>1.09Pr + O2 = 1.09PrO1.83</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
            <c:spPr>
              <a:ln w="3175">
                <a:solidFill>
                  <a:srgbClr val="000000"/>
                </a:solidFill>
              </a:ln>
            </c:spPr>
            <c:marker>
              <c:symbol val="x"/>
              <c:size val="2"/>
              <c:spPr>
                <a:noFill/>
                <a:ln>
                  <a:solidFill>
                    <a:srgbClr val="808080"/>
                  </a:solidFill>
                </a:ln>
              </c:spPr>
            </c:marker>
          </c:dPt>
          <c:dLbls>
            <c:dLbl>
              <c:idx val="0"/>
              <c:layout>
                <c:manualLayout>
                  <c:x val="0"/>
                  <c:y val="0"/>
                </c:manualLayout>
              </c:layout>
              <c:tx>
                <c:rich>
                  <a:bodyPr vert="horz" rot="-1440000" anchor="ctr"/>
                  <a:lstStyle/>
                  <a:p>
                    <a:pPr algn="ctr">
                      <a:defRPr/>
                    </a:pPr>
                    <a:r>
                      <a:rPr lang="en-US" cap="none" sz="450" b="0" i="0" u="none" baseline="0">
                        <a:solidFill>
                          <a:srgbClr val="000000"/>
                        </a:solidFill>
                        <a:latin typeface="Arial"/>
                        <a:ea typeface="Arial"/>
                        <a:cs typeface="Arial"/>
                      </a:rPr>
                      <a:t>1.09Pr + O2 = 1.09PrO1.83</a:t>
                    </a:r>
                  </a:p>
                </c:rich>
              </c:tx>
              <c:numFmt formatCode="General" sourceLinked="1"/>
              <c:spPr/>
              <c:showLegendKey val="0"/>
              <c:showVal val="0"/>
              <c:showBubbleSize val="0"/>
              <c:showCatName val="0"/>
              <c:showSerName val="1"/>
              <c:showPercent val="0"/>
            </c:dLbl>
            <c:dLbl>
              <c:idx val="1"/>
              <c:layout>
                <c:manualLayout>
                  <c:x val="0"/>
                  <c:y val="0"/>
                </c:manualLayout>
              </c:layout>
              <c:tx>
                <c:rich>
                  <a:bodyPr vert="horz" rot="0" anchor="ctr"/>
                  <a:lstStyle/>
                  <a:p>
                    <a:pPr algn="ctr">
                      <a:defRPr/>
                    </a:pPr>
                    <a:r>
                      <a:rPr lang="en-US" cap="none" sz="300" b="0" i="0" u="none" baseline="0">
                        <a:solidFill>
                          <a:srgbClr val="000000"/>
                        </a:solidFill>
                        <a:latin typeface="Arial"/>
                        <a:ea typeface="Arial"/>
                        <a:cs typeface="Arial"/>
                      </a:rPr>
                      <a:t>m</a:t>
                    </a:r>
                  </a:p>
                </c:rich>
              </c:tx>
              <c:numFmt formatCode="General" sourceLinked="1"/>
              <c:spPr>
                <a:solidFill>
                  <a:srgbClr val="FFFFFF"/>
                </a:solidFill>
                <a:ln w="3175">
                  <a:noFill/>
                </a:ln>
              </c:spPr>
              <c:showLegendKey val="0"/>
              <c:showVal val="0"/>
              <c:showBubbleSize val="0"/>
              <c:showCatName val="0"/>
              <c:showSerName val="1"/>
              <c:showPercent val="0"/>
            </c:dLbl>
            <c:delete val="1"/>
          </c:dLbls>
          <c:xVal>
            <c:numRef>
              <c:f>Oxides!$C$604:$C$610</c:f>
              <c:numCache>
                <c:ptCount val="7"/>
                <c:pt idx="0">
                  <c:v>0</c:v>
                </c:pt>
                <c:pt idx="1">
                  <c:v>1208</c:v>
                </c:pt>
              </c:numCache>
            </c:numRef>
          </c:xVal>
          <c:yVal>
            <c:numRef>
              <c:f>Oxides!$D$604:$D$610</c:f>
              <c:numCache>
                <c:ptCount val="7"/>
                <c:pt idx="0">
                  <c:v>-246.9</c:v>
                </c:pt>
                <c:pt idx="1">
                  <c:v>-194.6</c:v>
                </c:pt>
              </c:numCache>
            </c:numRef>
          </c:yVal>
          <c:smooth val="0"/>
        </c:ser>
        <c:ser>
          <c:idx val="10"/>
          <c:order val="9"/>
          <c:tx>
            <c:strRef>
              <c:f>Oxides!$B$612</c:f>
              <c:strCache>
                <c:ptCount val="1"/>
                <c:pt idx="0">
                  <c:v>4/3Pr +O2 = 2/3Pr2O3</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
            <c:spPr>
              <a:ln w="3175">
                <a:solidFill>
                  <a:srgbClr val="000000"/>
                </a:solidFill>
              </a:ln>
            </c:spPr>
            <c:marker>
              <c:symbol val="x"/>
              <c:size val="2"/>
              <c:spPr>
                <a:noFill/>
                <a:ln>
                  <a:solidFill>
                    <a:srgbClr val="808080"/>
                  </a:solidFill>
                </a:ln>
              </c:spPr>
            </c:marker>
          </c:dPt>
          <c:dPt>
            <c:idx val="2"/>
            <c:spPr>
              <a:ln w="3175">
                <a:solidFill>
                  <a:srgbClr val="000000"/>
                </a:solidFill>
              </a:ln>
            </c:spPr>
            <c:marker>
              <c:symbol val="x"/>
              <c:size val="2"/>
              <c:spPr>
                <a:noFill/>
                <a:ln>
                  <a:solidFill>
                    <a:srgbClr val="808080"/>
                  </a:solidFill>
                </a:ln>
              </c:spPr>
            </c:marker>
          </c:dPt>
          <c:dPt>
            <c:idx val="3"/>
            <c:spPr>
              <a:ln w="3175">
                <a:solidFill>
                  <a:srgbClr val="000000"/>
                </a:solidFill>
              </a:ln>
            </c:spPr>
            <c:marker>
              <c:symbol val="x"/>
              <c:size val="2"/>
              <c:spPr>
                <a:noFill/>
                <a:ln>
                  <a:solidFill>
                    <a:srgbClr val="808080"/>
                  </a:solidFill>
                </a:ln>
              </c:spPr>
            </c:marker>
          </c:dPt>
          <c:dLbls>
            <c:dLbl>
              <c:idx val="0"/>
              <c:layout>
                <c:manualLayout>
                  <c:x val="0"/>
                  <c:y val="0"/>
                </c:manualLayout>
              </c:layout>
              <c:tx>
                <c:rich>
                  <a:bodyPr vert="horz" rot="-1440000" anchor="ctr"/>
                  <a:lstStyle/>
                  <a:p>
                    <a:pPr algn="ctr">
                      <a:defRPr/>
                    </a:pPr>
                    <a:r>
                      <a:rPr lang="en-US" cap="none" sz="450" b="0" i="0" u="none" baseline="0">
                        <a:solidFill>
                          <a:srgbClr val="000000"/>
                        </a:solidFill>
                        <a:latin typeface="Arial"/>
                        <a:ea typeface="Arial"/>
                        <a:cs typeface="Arial"/>
                      </a:rPr>
                      <a:t>4/3Pr +O2 = 2/3Pr2O3</a:t>
                    </a:r>
                  </a:p>
                </c:rich>
              </c:tx>
              <c:numFmt formatCode="General" sourceLinked="1"/>
              <c:spPr/>
              <c:showLegendKey val="0"/>
              <c:showVal val="0"/>
              <c:showBubbleSize val="0"/>
              <c:showCatName val="0"/>
              <c:showSerName val="1"/>
              <c:showPercent val="0"/>
            </c:dLbl>
            <c:dLbl>
              <c:idx val="1"/>
              <c:layout>
                <c:manualLayout>
                  <c:x val="0"/>
                  <c:y val="0"/>
                </c:manualLayout>
              </c:layout>
              <c:tx>
                <c:rich>
                  <a:bodyPr vert="horz" rot="0" anchor="ctr"/>
                  <a:lstStyle/>
                  <a:p>
                    <a:pPr algn="ctr">
                      <a:defRPr/>
                    </a:pPr>
                    <a:r>
                      <a:rPr lang="en-US" cap="none" sz="300" b="0" i="0" u="none" baseline="0">
                        <a:solidFill>
                          <a:srgbClr val="000000"/>
                        </a:solidFill>
                        <a:latin typeface="Arial"/>
                        <a:ea typeface="Arial"/>
                        <a:cs typeface="Arial"/>
                      </a:rPr>
                      <a:t>m</a:t>
                    </a:r>
                  </a:p>
                </c:rich>
              </c:tx>
              <c:numFmt formatCode="General" sourceLinked="1"/>
              <c:spPr>
                <a:solidFill>
                  <a:srgbClr val="FFFFFF"/>
                </a:solidFill>
                <a:ln w="3175">
                  <a:noFill/>
                </a:ln>
              </c:spPr>
              <c:showLegendKey val="0"/>
              <c:showVal val="0"/>
              <c:showBubbleSize val="0"/>
              <c:showCatName val="0"/>
              <c:showSerName val="1"/>
              <c:showPercent val="0"/>
            </c:dLbl>
            <c:dLbl>
              <c:idx val="2"/>
              <c:layout>
                <c:manualLayout>
                  <c:x val="0"/>
                  <c:y val="0"/>
                </c:manualLayout>
              </c:layout>
              <c:tx>
                <c:rich>
                  <a:bodyPr vert="horz" rot="0" anchor="ctr"/>
                  <a:lstStyle/>
                  <a:p>
                    <a:pPr algn="ctr">
                      <a:defRPr/>
                    </a:pPr>
                    <a:r>
                      <a:rPr lang="en-US" cap="none" sz="300" b="0" i="0" u="none" baseline="0">
                        <a:solidFill>
                          <a:srgbClr val="000000"/>
                        </a:solidFill>
                        <a:latin typeface="Arial"/>
                        <a:ea typeface="Arial"/>
                        <a:cs typeface="Arial"/>
                      </a:rPr>
                      <a:t>M</a:t>
                    </a:r>
                  </a:p>
                </c:rich>
              </c:tx>
              <c:numFmt formatCode="General" sourceLinked="1"/>
              <c:spPr>
                <a:solidFill>
                  <a:srgbClr val="FFFFFF"/>
                </a:solidFill>
                <a:ln w="3175">
                  <a:noFill/>
                </a:ln>
              </c:spPr>
              <c:showLegendKey val="0"/>
              <c:showVal val="0"/>
              <c:showBubbleSize val="0"/>
              <c:showCatName val="0"/>
              <c:showSerName val="1"/>
              <c:showPercent val="0"/>
            </c:dLbl>
            <c:dLbl>
              <c:idx val="3"/>
              <c:layout>
                <c:manualLayout>
                  <c:x val="0"/>
                  <c:y val="0"/>
                </c:manualLayout>
              </c:layout>
              <c:tx>
                <c:rich>
                  <a:bodyPr vert="horz" rot="0" anchor="ctr"/>
                  <a:lstStyle/>
                  <a:p>
                    <a:pPr algn="ctr">
                      <a:defRPr/>
                    </a:pPr>
                    <a:r>
                      <a:rPr lang="en-US" cap="none" sz="300" b="0" i="0" u="none" baseline="0">
                        <a:solidFill>
                          <a:srgbClr val="000000"/>
                        </a:solidFill>
                        <a:latin typeface="Arial"/>
                        <a:ea typeface="Arial"/>
                        <a:cs typeface="Arial"/>
                      </a:rPr>
                      <a:t>b</a:t>
                    </a:r>
                  </a:p>
                </c:rich>
              </c:tx>
              <c:numFmt formatCode="General" sourceLinked="1"/>
              <c:spPr>
                <a:solidFill>
                  <a:srgbClr val="FFFFFF"/>
                </a:solidFill>
                <a:ln w="3175">
                  <a:noFill/>
                </a:ln>
              </c:spPr>
              <c:showLegendKey val="0"/>
              <c:showVal val="0"/>
              <c:showBubbleSize val="0"/>
              <c:showCatName val="0"/>
              <c:showSerName val="1"/>
              <c:showPercent val="0"/>
            </c:dLbl>
            <c:delete val="1"/>
          </c:dLbls>
          <c:xVal>
            <c:numRef>
              <c:f>Oxides!$C$612:$C$618</c:f>
              <c:numCache>
                <c:ptCount val="7"/>
                <c:pt idx="0">
                  <c:v>0</c:v>
                </c:pt>
                <c:pt idx="1">
                  <c:v>1208</c:v>
                </c:pt>
                <c:pt idx="2">
                  <c:v>2456</c:v>
                </c:pt>
                <c:pt idx="3">
                  <c:v>3563</c:v>
                </c:pt>
              </c:numCache>
            </c:numRef>
          </c:xVal>
          <c:yVal>
            <c:numRef>
              <c:f>Oxides!$D$612:$D$618</c:f>
              <c:numCache>
                <c:ptCount val="7"/>
                <c:pt idx="0">
                  <c:v>-289.4</c:v>
                </c:pt>
                <c:pt idx="1">
                  <c:v>-236.1</c:v>
                </c:pt>
                <c:pt idx="2">
                  <c:v>-181.03509933774836</c:v>
                </c:pt>
                <c:pt idx="3">
                  <c:v>-132.19147350993381</c:v>
                </c:pt>
              </c:numCache>
            </c:numRef>
          </c:yVal>
          <c:smooth val="0"/>
        </c:ser>
        <c:ser>
          <c:idx val="11"/>
          <c:order val="10"/>
          <c:tx>
            <c:strRef>
              <c:f>Oxides!$B$636</c:f>
              <c:strCache>
                <c:ptCount val="1"/>
                <c:pt idx="0">
                  <c:v>4Rb + O2 = 2Rb2O</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
            <c:spPr>
              <a:ln w="3175">
                <a:solidFill>
                  <a:srgbClr val="000000"/>
                </a:solidFill>
              </a:ln>
            </c:spPr>
            <c:marker>
              <c:symbol val="x"/>
              <c:size val="2"/>
              <c:spPr>
                <a:noFill/>
                <a:ln>
                  <a:solidFill>
                    <a:srgbClr val="808080"/>
                  </a:solidFill>
                </a:ln>
              </c:spPr>
            </c:marker>
          </c:dPt>
          <c:dPt>
            <c:idx val="2"/>
            <c:spPr>
              <a:ln w="3175">
                <a:solidFill>
                  <a:srgbClr val="000000"/>
                </a:solidFill>
              </a:ln>
            </c:spPr>
            <c:marker>
              <c:symbol val="x"/>
              <c:size val="2"/>
              <c:spPr>
                <a:noFill/>
                <a:ln>
                  <a:solidFill>
                    <a:srgbClr val="808080"/>
                  </a:solidFill>
                </a:ln>
              </c:spPr>
            </c:marker>
          </c:dPt>
          <c:dPt>
            <c:idx val="3"/>
            <c:spPr>
              <a:ln w="3175">
                <a:solidFill>
                  <a:srgbClr val="000000"/>
                </a:solidFill>
              </a:ln>
            </c:spPr>
            <c:marker>
              <c:symbol val="x"/>
              <c:size val="2"/>
              <c:spPr>
                <a:noFill/>
                <a:ln>
                  <a:solidFill>
                    <a:srgbClr val="808080"/>
                  </a:solidFill>
                </a:ln>
              </c:spPr>
            </c:marker>
          </c:dPt>
          <c:dLbls>
            <c:dLbl>
              <c:idx val="0"/>
              <c:layout>
                <c:manualLayout>
                  <c:x val="0"/>
                  <c:y val="0"/>
                </c:manualLayout>
              </c:layout>
              <c:tx>
                <c:rich>
                  <a:bodyPr vert="horz" rot="-2100000" anchor="ctr"/>
                  <a:lstStyle/>
                  <a:p>
                    <a:pPr algn="ctr">
                      <a:defRPr/>
                    </a:pPr>
                    <a:r>
                      <a:rPr lang="en-US" cap="none" sz="450" b="0" i="0" u="none" baseline="0">
                        <a:solidFill>
                          <a:srgbClr val="000000"/>
                        </a:solidFill>
                        <a:latin typeface="Arial"/>
                        <a:ea typeface="Arial"/>
                        <a:cs typeface="Arial"/>
                      </a:rPr>
                      <a:t>4Rb + O2 = 2Rb2O</a:t>
                    </a:r>
                  </a:p>
                </c:rich>
              </c:tx>
              <c:numFmt formatCode="General" sourceLinked="1"/>
              <c:spPr/>
              <c:showLegendKey val="0"/>
              <c:showVal val="0"/>
              <c:showBubbleSize val="0"/>
              <c:showCatName val="0"/>
              <c:showSerName val="1"/>
              <c:showPercent val="0"/>
            </c:dLbl>
            <c:dLbl>
              <c:idx val="1"/>
              <c:layout>
                <c:manualLayout>
                  <c:x val="0"/>
                  <c:y val="0"/>
                </c:manualLayout>
              </c:layout>
              <c:tx>
                <c:rich>
                  <a:bodyPr vert="horz" rot="0" anchor="ctr"/>
                  <a:lstStyle/>
                  <a:p>
                    <a:pPr algn="ctr">
                      <a:defRPr/>
                    </a:pPr>
                    <a:r>
                      <a:rPr lang="en-US" cap="none" sz="300" b="0" i="0" u="none" baseline="0">
                        <a:solidFill>
                          <a:srgbClr val="000000"/>
                        </a:solidFill>
                        <a:latin typeface="Arial"/>
                        <a:ea typeface="Arial"/>
                        <a:cs typeface="Arial"/>
                      </a:rPr>
                      <a:t>m</a:t>
                    </a:r>
                  </a:p>
                </c:rich>
              </c:tx>
              <c:numFmt formatCode="General" sourceLinked="1"/>
              <c:spPr>
                <a:solidFill>
                  <a:srgbClr val="FFFFFF"/>
                </a:solidFill>
                <a:ln w="3175">
                  <a:noFill/>
                </a:ln>
              </c:spPr>
              <c:showLegendKey val="0"/>
              <c:showVal val="0"/>
              <c:showBubbleSize val="0"/>
              <c:showCatName val="0"/>
              <c:showSerName val="1"/>
              <c:showPercent val="0"/>
            </c:dLbl>
            <c:dLbl>
              <c:idx val="2"/>
              <c:layout>
                <c:manualLayout>
                  <c:x val="0"/>
                  <c:y val="0"/>
                </c:manualLayout>
              </c:layout>
              <c:tx>
                <c:rich>
                  <a:bodyPr vert="horz" rot="0" anchor="ctr"/>
                  <a:lstStyle/>
                  <a:p>
                    <a:pPr algn="ctr">
                      <a:defRPr/>
                    </a:pPr>
                    <a:r>
                      <a:rPr lang="en-US" cap="none" sz="300" b="0" i="0" u="none" baseline="0">
                        <a:solidFill>
                          <a:srgbClr val="000000"/>
                        </a:solidFill>
                        <a:latin typeface="Arial"/>
                        <a:ea typeface="Arial"/>
                        <a:cs typeface="Arial"/>
                      </a:rPr>
                      <a:t>M</a:t>
                    </a:r>
                  </a:p>
                </c:rich>
              </c:tx>
              <c:numFmt formatCode="General" sourceLinked="1"/>
              <c:spPr>
                <a:solidFill>
                  <a:srgbClr val="FFFFFF"/>
                </a:solidFill>
                <a:ln w="3175">
                  <a:noFill/>
                </a:ln>
              </c:spPr>
              <c:showLegendKey val="0"/>
              <c:showVal val="0"/>
              <c:showBubbleSize val="0"/>
              <c:showCatName val="0"/>
              <c:showSerName val="1"/>
              <c:showPercent val="0"/>
            </c:dLbl>
            <c:dLbl>
              <c:idx val="3"/>
              <c:layout>
                <c:manualLayout>
                  <c:x val="0"/>
                  <c:y val="0"/>
                </c:manualLayout>
              </c:layout>
              <c:tx>
                <c:rich>
                  <a:bodyPr vert="horz" rot="0" anchor="ctr"/>
                  <a:lstStyle/>
                  <a:p>
                    <a:pPr algn="ctr">
                      <a:defRPr/>
                    </a:pPr>
                    <a:r>
                      <a:rPr lang="en-US" cap="none" sz="300" b="0" i="0" u="none" baseline="0">
                        <a:solidFill>
                          <a:srgbClr val="000000"/>
                        </a:solidFill>
                        <a:latin typeface="Arial"/>
                        <a:ea typeface="Arial"/>
                        <a:cs typeface="Arial"/>
                      </a:rPr>
                      <a:t>b</a:t>
                    </a:r>
                  </a:p>
                </c:rich>
              </c:tx>
              <c:numFmt formatCode="General" sourceLinked="1"/>
              <c:spPr>
                <a:solidFill>
                  <a:srgbClr val="FFFFFF"/>
                </a:solidFill>
                <a:ln w="3175">
                  <a:noFill/>
                </a:ln>
              </c:spPr>
              <c:showLegendKey val="0"/>
              <c:showVal val="0"/>
              <c:showBubbleSize val="0"/>
              <c:showCatName val="0"/>
              <c:showSerName val="1"/>
              <c:showPercent val="0"/>
            </c:dLbl>
            <c:delete val="1"/>
          </c:dLbls>
          <c:xVal>
            <c:numRef>
              <c:f>Oxides!$C$636:$C$642</c:f>
              <c:numCache>
                <c:ptCount val="7"/>
                <c:pt idx="0">
                  <c:v>0</c:v>
                </c:pt>
                <c:pt idx="1">
                  <c:v>312</c:v>
                </c:pt>
                <c:pt idx="2">
                  <c:v>910</c:v>
                </c:pt>
                <c:pt idx="3">
                  <c:v>952</c:v>
                </c:pt>
              </c:numCache>
            </c:numRef>
          </c:xVal>
          <c:yVal>
            <c:numRef>
              <c:f>Oxides!$D$636:$D$642</c:f>
              <c:numCache>
                <c:ptCount val="7"/>
                <c:pt idx="0">
                  <c:v>-157.8</c:v>
                </c:pt>
                <c:pt idx="1">
                  <c:v>-138</c:v>
                </c:pt>
                <c:pt idx="2">
                  <c:v>-96</c:v>
                </c:pt>
                <c:pt idx="3">
                  <c:v>-95</c:v>
                </c:pt>
              </c:numCache>
            </c:numRef>
          </c:yVal>
          <c:smooth val="0"/>
        </c:ser>
        <c:ser>
          <c:idx val="12"/>
          <c:order val="11"/>
          <c:tx>
            <c:strRef>
              <c:f>Oxides!$B$692</c:f>
              <c:strCache>
                <c:ptCount val="1"/>
                <c:pt idx="0">
                  <c:v>4/3Sm +O2 = 2/3Sm2O3</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
            <c:spPr>
              <a:ln w="3175">
                <a:solidFill>
                  <a:srgbClr val="000000"/>
                </a:solidFill>
              </a:ln>
            </c:spPr>
            <c:marker>
              <c:symbol val="x"/>
              <c:size val="2"/>
              <c:spPr>
                <a:noFill/>
                <a:ln>
                  <a:solidFill>
                    <a:srgbClr val="808080"/>
                  </a:solidFill>
                </a:ln>
              </c:spPr>
            </c:marker>
          </c:dPt>
          <c:dPt>
            <c:idx val="2"/>
            <c:spPr>
              <a:ln w="3175">
                <a:solidFill>
                  <a:srgbClr val="000000"/>
                </a:solidFill>
              </a:ln>
            </c:spPr>
            <c:marker>
              <c:symbol val="x"/>
              <c:size val="2"/>
              <c:spPr>
                <a:noFill/>
                <a:ln>
                  <a:solidFill>
                    <a:srgbClr val="808080"/>
                  </a:solidFill>
                </a:ln>
              </c:spPr>
            </c:marker>
          </c:dPt>
          <c:dPt>
            <c:idx val="3"/>
            <c:spPr>
              <a:ln w="3175">
                <a:solidFill>
                  <a:srgbClr val="000000"/>
                </a:solidFill>
              </a:ln>
            </c:spPr>
            <c:marker>
              <c:symbol val="x"/>
              <c:size val="2"/>
              <c:spPr>
                <a:noFill/>
                <a:ln>
                  <a:solidFill>
                    <a:srgbClr val="808080"/>
                  </a:solidFill>
                </a:ln>
              </c:spPr>
            </c:marker>
          </c:dPt>
          <c:dLbls>
            <c:dLbl>
              <c:idx val="0"/>
              <c:layout>
                <c:manualLayout>
                  <c:x val="0"/>
                  <c:y val="0"/>
                </c:manualLayout>
              </c:layout>
              <c:tx>
                <c:rich>
                  <a:bodyPr vert="horz" rot="-1500000" anchor="ctr"/>
                  <a:lstStyle/>
                  <a:p>
                    <a:pPr algn="ctr">
                      <a:defRPr/>
                    </a:pPr>
                    <a:r>
                      <a:rPr lang="en-US" cap="none" sz="450" b="0" i="0" u="none" baseline="0">
                        <a:solidFill>
                          <a:srgbClr val="000000"/>
                        </a:solidFill>
                        <a:latin typeface="Arial"/>
                        <a:ea typeface="Arial"/>
                        <a:cs typeface="Arial"/>
                      </a:rPr>
                      <a:t>4/3Sm +O2 = 2/3Sm2O3</a:t>
                    </a:r>
                  </a:p>
                </c:rich>
              </c:tx>
              <c:numFmt formatCode="General" sourceLinked="1"/>
              <c:spPr/>
              <c:showLegendKey val="0"/>
              <c:showVal val="0"/>
              <c:showBubbleSize val="0"/>
              <c:showCatName val="0"/>
              <c:showSerName val="1"/>
              <c:showPercent val="0"/>
            </c:dLbl>
            <c:dLbl>
              <c:idx val="1"/>
              <c:layout>
                <c:manualLayout>
                  <c:x val="0"/>
                  <c:y val="0"/>
                </c:manualLayout>
              </c:layout>
              <c:tx>
                <c:rich>
                  <a:bodyPr vert="horz" rot="0" anchor="ctr"/>
                  <a:lstStyle/>
                  <a:p>
                    <a:pPr algn="ctr">
                      <a:defRPr/>
                    </a:pPr>
                    <a:r>
                      <a:rPr lang="en-US" cap="none" sz="300" b="0" i="0" u="none" baseline="0">
                        <a:solidFill>
                          <a:srgbClr val="000000"/>
                        </a:solidFill>
                        <a:latin typeface="Arial"/>
                        <a:ea typeface="Arial"/>
                        <a:cs typeface="Arial"/>
                      </a:rPr>
                      <a:t>m</a:t>
                    </a:r>
                  </a:p>
                </c:rich>
              </c:tx>
              <c:numFmt formatCode="General" sourceLinked="1"/>
              <c:spPr>
                <a:solidFill>
                  <a:srgbClr val="FFFFFF"/>
                </a:solidFill>
                <a:ln w="3175">
                  <a:noFill/>
                </a:ln>
              </c:spPr>
              <c:showLegendKey val="0"/>
              <c:showVal val="0"/>
              <c:showBubbleSize val="0"/>
              <c:showCatName val="0"/>
              <c:showSerName val="1"/>
              <c:showPercent val="0"/>
            </c:dLbl>
            <c:dLbl>
              <c:idx val="2"/>
              <c:layout>
                <c:manualLayout>
                  <c:x val="0"/>
                  <c:y val="0"/>
                </c:manualLayout>
              </c:layout>
              <c:tx>
                <c:rich>
                  <a:bodyPr vert="horz" rot="0" anchor="ctr"/>
                  <a:lstStyle/>
                  <a:p>
                    <a:pPr algn="ctr">
                      <a:defRPr/>
                    </a:pPr>
                    <a:r>
                      <a:rPr lang="en-US" cap="none" sz="300" b="0" i="0" u="none" baseline="0">
                        <a:solidFill>
                          <a:srgbClr val="000000"/>
                        </a:solidFill>
                        <a:latin typeface="Arial"/>
                        <a:ea typeface="Arial"/>
                        <a:cs typeface="Arial"/>
                      </a:rPr>
                      <a:t>b</a:t>
                    </a:r>
                  </a:p>
                </c:rich>
              </c:tx>
              <c:numFmt formatCode="General" sourceLinked="1"/>
              <c:spPr>
                <a:solidFill>
                  <a:srgbClr val="FFFFFF"/>
                </a:solidFill>
                <a:ln w="3175">
                  <a:noFill/>
                </a:ln>
              </c:spPr>
              <c:showLegendKey val="0"/>
              <c:showVal val="0"/>
              <c:showBubbleSize val="0"/>
              <c:showCatName val="0"/>
              <c:showSerName val="1"/>
              <c:showPercent val="0"/>
            </c:dLbl>
            <c:dLbl>
              <c:idx val="3"/>
              <c:layout>
                <c:manualLayout>
                  <c:x val="0"/>
                  <c:y val="0"/>
                </c:manualLayout>
              </c:layout>
              <c:tx>
                <c:rich>
                  <a:bodyPr vert="horz" rot="0" anchor="ctr"/>
                  <a:lstStyle/>
                  <a:p>
                    <a:pPr algn="ctr">
                      <a:defRPr/>
                    </a:pPr>
                    <a:r>
                      <a:rPr lang="en-US" cap="none" sz="300" b="0" i="0" u="none" baseline="0">
                        <a:solidFill>
                          <a:srgbClr val="000000"/>
                        </a:solidFill>
                        <a:latin typeface="Arial"/>
                        <a:ea typeface="Arial"/>
                        <a:cs typeface="Arial"/>
                      </a:rPr>
                      <a:t>M</a:t>
                    </a:r>
                  </a:p>
                </c:rich>
              </c:tx>
              <c:numFmt formatCode="General" sourceLinked="1"/>
              <c:spPr>
                <a:solidFill>
                  <a:srgbClr val="FFFFFF"/>
                </a:solidFill>
                <a:ln w="3175">
                  <a:noFill/>
                </a:ln>
              </c:spPr>
              <c:showLegendKey val="0"/>
              <c:showVal val="0"/>
              <c:showBubbleSize val="0"/>
              <c:showCatName val="0"/>
              <c:showSerName val="1"/>
              <c:showPercent val="0"/>
            </c:dLbl>
            <c:delete val="1"/>
          </c:dLbls>
          <c:xVal>
            <c:numRef>
              <c:f>Oxides!$C$692:$C$698</c:f>
              <c:numCache>
                <c:ptCount val="7"/>
                <c:pt idx="0">
                  <c:v>0</c:v>
                </c:pt>
                <c:pt idx="1">
                  <c:v>1345</c:v>
                </c:pt>
                <c:pt idx="2">
                  <c:v>2076</c:v>
                </c:pt>
                <c:pt idx="3">
                  <c:v>2608</c:v>
                </c:pt>
              </c:numCache>
            </c:numRef>
          </c:xVal>
          <c:yVal>
            <c:numRef>
              <c:f>Oxides!$D$692:$D$698</c:f>
              <c:numCache>
                <c:ptCount val="7"/>
                <c:pt idx="0">
                  <c:v>-288.7</c:v>
                </c:pt>
                <c:pt idx="1">
                  <c:v>-227.1</c:v>
                </c:pt>
                <c:pt idx="2">
                  <c:v>-193.62074349442378</c:v>
                </c:pt>
                <c:pt idx="3">
                  <c:v>-169.25553903345724</c:v>
                </c:pt>
              </c:numCache>
            </c:numRef>
          </c:yVal>
          <c:smooth val="0"/>
        </c:ser>
        <c:ser>
          <c:idx val="13"/>
          <c:order val="12"/>
          <c:tx>
            <c:strRef>
              <c:f>Oxides!$B$724</c:f>
              <c:strCache>
                <c:ptCount val="1"/>
                <c:pt idx="0">
                  <c:v>1.17Tb +O2 = 1.17TbO1.709</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
            <c:spPr>
              <a:ln w="3175">
                <a:solidFill>
                  <a:srgbClr val="000000"/>
                </a:solidFill>
              </a:ln>
            </c:spPr>
            <c:marker>
              <c:symbol val="x"/>
              <c:size val="2"/>
              <c:spPr>
                <a:noFill/>
                <a:ln>
                  <a:solidFill>
                    <a:srgbClr val="808080"/>
                  </a:solidFill>
                </a:ln>
              </c:spPr>
            </c:marker>
          </c:dPt>
          <c:dPt>
            <c:idx val="2"/>
            <c:spPr>
              <a:ln w="3175">
                <a:solidFill>
                  <a:srgbClr val="000000"/>
                </a:solidFill>
              </a:ln>
            </c:spPr>
            <c:marker>
              <c:symbol val="x"/>
              <c:size val="2"/>
              <c:spPr>
                <a:noFill/>
                <a:ln>
                  <a:solidFill>
                    <a:srgbClr val="808080"/>
                  </a:solidFill>
                </a:ln>
              </c:spPr>
            </c:marker>
          </c:dPt>
          <c:dLbls>
            <c:dLbl>
              <c:idx val="0"/>
              <c:layout>
                <c:manualLayout>
                  <c:x val="0"/>
                  <c:y val="0"/>
                </c:manualLayout>
              </c:layout>
              <c:tx>
                <c:rich>
                  <a:bodyPr vert="horz" rot="-1500000" anchor="ctr"/>
                  <a:lstStyle/>
                  <a:p>
                    <a:pPr algn="ctr">
                      <a:defRPr/>
                    </a:pPr>
                    <a:r>
                      <a:rPr lang="en-US" cap="none" sz="450" b="0" i="0" u="none" baseline="0">
                        <a:solidFill>
                          <a:srgbClr val="000000"/>
                        </a:solidFill>
                        <a:latin typeface="Arial"/>
                        <a:ea typeface="Arial"/>
                        <a:cs typeface="Arial"/>
                      </a:rPr>
                      <a:t>1.17Tb +O2 = 1.17TbO1.709</a:t>
                    </a:r>
                  </a:p>
                </c:rich>
              </c:tx>
              <c:numFmt formatCode="General" sourceLinked="1"/>
              <c:spPr/>
              <c:showLegendKey val="0"/>
              <c:showVal val="0"/>
              <c:showBubbleSize val="0"/>
              <c:showCatName val="0"/>
              <c:showSerName val="1"/>
              <c:showPercent val="0"/>
            </c:dLbl>
            <c:dLbl>
              <c:idx val="1"/>
              <c:layout>
                <c:manualLayout>
                  <c:x val="0"/>
                  <c:y val="0"/>
                </c:manualLayout>
              </c:layout>
              <c:tx>
                <c:rich>
                  <a:bodyPr vert="horz" rot="0" anchor="ctr"/>
                  <a:lstStyle/>
                  <a:p>
                    <a:pPr algn="ctr">
                      <a:defRPr/>
                    </a:pPr>
                    <a:r>
                      <a:rPr lang="en-US" cap="none" sz="300" b="0" i="0" u="none" baseline="0">
                        <a:solidFill>
                          <a:srgbClr val="000000"/>
                        </a:solidFill>
                        <a:latin typeface="Arial"/>
                        <a:ea typeface="Arial"/>
                        <a:cs typeface="Arial"/>
                      </a:rPr>
                      <a:t>m</a:t>
                    </a:r>
                  </a:p>
                </c:rich>
              </c:tx>
              <c:numFmt formatCode="General" sourceLinked="1"/>
              <c:spPr>
                <a:solidFill>
                  <a:srgbClr val="FFFFFF"/>
                </a:solidFill>
                <a:ln w="3175">
                  <a:noFill/>
                </a:ln>
              </c:spPr>
              <c:showLegendKey val="0"/>
              <c:showVal val="0"/>
              <c:showBubbleSize val="0"/>
              <c:showCatName val="0"/>
              <c:showSerName val="1"/>
              <c:showPercent val="0"/>
            </c:dLbl>
            <c:dLbl>
              <c:idx val="2"/>
              <c:layout>
                <c:manualLayout>
                  <c:x val="0"/>
                  <c:y val="0"/>
                </c:manualLayout>
              </c:layout>
              <c:tx>
                <c:rich>
                  <a:bodyPr vert="horz" rot="0" anchor="ctr"/>
                  <a:lstStyle/>
                  <a:p>
                    <a:pPr algn="ctr">
                      <a:defRPr/>
                    </a:pPr>
                    <a:r>
                      <a:rPr lang="en-US" cap="none" sz="300" b="0" i="0" u="none" baseline="0">
                        <a:solidFill>
                          <a:srgbClr val="000000"/>
                        </a:solidFill>
                        <a:latin typeface="Arial"/>
                        <a:ea typeface="Arial"/>
                        <a:cs typeface="Arial"/>
                      </a:rPr>
                      <a:t>b</a:t>
                    </a:r>
                  </a:p>
                </c:rich>
              </c:tx>
              <c:numFmt formatCode="General" sourceLinked="1"/>
              <c:spPr>
                <a:solidFill>
                  <a:srgbClr val="FFFFFF"/>
                </a:solidFill>
                <a:ln w="3175">
                  <a:noFill/>
                </a:ln>
              </c:spPr>
              <c:showLegendKey val="0"/>
              <c:showVal val="0"/>
              <c:showBubbleSize val="0"/>
              <c:showCatName val="0"/>
              <c:showSerName val="1"/>
              <c:showPercent val="0"/>
            </c:dLbl>
            <c:delete val="1"/>
          </c:dLbls>
          <c:xVal>
            <c:numRef>
              <c:f>Oxides!$C$724:$C$730</c:f>
              <c:numCache>
                <c:ptCount val="7"/>
                <c:pt idx="0">
                  <c:v>0</c:v>
                </c:pt>
                <c:pt idx="1">
                  <c:v>1638</c:v>
                </c:pt>
                <c:pt idx="2">
                  <c:v>3503</c:v>
                </c:pt>
              </c:numCache>
            </c:numRef>
          </c:xVal>
          <c:yVal>
            <c:numRef>
              <c:f>Oxides!$D$724:$D$730</c:f>
              <c:numCache>
                <c:ptCount val="7"/>
                <c:pt idx="0">
                  <c:v>-265.2</c:v>
                </c:pt>
                <c:pt idx="1">
                  <c:v>-191.8</c:v>
                </c:pt>
                <c:pt idx="2">
                  <c:v>-108.22796092796095</c:v>
                </c:pt>
              </c:numCache>
            </c:numRef>
          </c:yVal>
          <c:smooth val="0"/>
        </c:ser>
        <c:ser>
          <c:idx val="14"/>
          <c:order val="13"/>
          <c:tx>
            <c:strRef>
              <c:f>Oxides!$B$732</c:f>
              <c:strCache>
                <c:ptCount val="1"/>
                <c:pt idx="0">
                  <c:v>1.04Tb +O2 =1.04TbO1.917</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
            <c:spPr>
              <a:ln w="3175">
                <a:solidFill>
                  <a:srgbClr val="000000"/>
                </a:solidFill>
              </a:ln>
            </c:spPr>
            <c:marker>
              <c:symbol val="x"/>
              <c:size val="2"/>
              <c:spPr>
                <a:noFill/>
                <a:ln>
                  <a:solidFill>
                    <a:srgbClr val="808080"/>
                  </a:solidFill>
                </a:ln>
              </c:spPr>
            </c:marker>
          </c:dPt>
          <c:dPt>
            <c:idx val="2"/>
            <c:spPr>
              <a:ln w="3175">
                <a:solidFill>
                  <a:srgbClr val="000000"/>
                </a:solidFill>
              </a:ln>
            </c:spPr>
            <c:marker>
              <c:symbol val="x"/>
              <c:size val="2"/>
              <c:spPr>
                <a:noFill/>
                <a:ln>
                  <a:solidFill>
                    <a:srgbClr val="808080"/>
                  </a:solidFill>
                </a:ln>
              </c:spPr>
            </c:marker>
          </c:dPt>
          <c:dLbls>
            <c:dLbl>
              <c:idx val="0"/>
              <c:layout>
                <c:manualLayout>
                  <c:x val="0"/>
                  <c:y val="0"/>
                </c:manualLayout>
              </c:layout>
              <c:tx>
                <c:rich>
                  <a:bodyPr vert="horz" rot="-1500000" anchor="ctr"/>
                  <a:lstStyle/>
                  <a:p>
                    <a:pPr algn="ctr">
                      <a:defRPr/>
                    </a:pPr>
                    <a:r>
                      <a:rPr lang="en-US" cap="none" sz="450" b="0" i="0" u="none" baseline="0">
                        <a:solidFill>
                          <a:srgbClr val="000000"/>
                        </a:solidFill>
                        <a:latin typeface="Arial"/>
                        <a:ea typeface="Arial"/>
                        <a:cs typeface="Arial"/>
                      </a:rPr>
                      <a:t>1.04Tb +O2 =1.04TbO1.917</a:t>
                    </a:r>
                  </a:p>
                </c:rich>
              </c:tx>
              <c:numFmt formatCode="General" sourceLinked="1"/>
              <c:spPr/>
              <c:showLegendKey val="0"/>
              <c:showVal val="0"/>
              <c:showBubbleSize val="0"/>
              <c:showCatName val="0"/>
              <c:showSerName val="1"/>
              <c:showPercent val="0"/>
            </c:dLbl>
            <c:dLbl>
              <c:idx val="1"/>
              <c:layout>
                <c:manualLayout>
                  <c:x val="0"/>
                  <c:y val="0"/>
                </c:manualLayout>
              </c:layout>
              <c:tx>
                <c:rich>
                  <a:bodyPr vert="horz" rot="0" anchor="ctr"/>
                  <a:lstStyle/>
                  <a:p>
                    <a:pPr algn="ctr">
                      <a:defRPr/>
                    </a:pPr>
                    <a:r>
                      <a:rPr lang="en-US" cap="none" sz="300" b="0" i="0" u="none" baseline="0">
                        <a:solidFill>
                          <a:srgbClr val="000000"/>
                        </a:solidFill>
                        <a:latin typeface="Arial"/>
                        <a:ea typeface="Arial"/>
                        <a:cs typeface="Arial"/>
                      </a:rPr>
                      <a:t>m</a:t>
                    </a:r>
                  </a:p>
                </c:rich>
              </c:tx>
              <c:numFmt formatCode="General" sourceLinked="1"/>
              <c:spPr>
                <a:solidFill>
                  <a:srgbClr val="FFFFFF"/>
                </a:solidFill>
                <a:ln w="3175">
                  <a:noFill/>
                </a:ln>
              </c:spPr>
              <c:showLegendKey val="0"/>
              <c:showVal val="0"/>
              <c:showBubbleSize val="0"/>
              <c:showCatName val="0"/>
              <c:showSerName val="1"/>
              <c:showPercent val="0"/>
            </c:dLbl>
            <c:dLbl>
              <c:idx val="2"/>
              <c:layout>
                <c:manualLayout>
                  <c:x val="0"/>
                  <c:y val="0"/>
                </c:manualLayout>
              </c:layout>
              <c:tx>
                <c:rich>
                  <a:bodyPr vert="horz" rot="0" anchor="ctr"/>
                  <a:lstStyle/>
                  <a:p>
                    <a:pPr algn="ctr">
                      <a:defRPr/>
                    </a:pPr>
                    <a:r>
                      <a:rPr lang="en-US" cap="none" sz="300" b="0" i="0" u="none" baseline="0">
                        <a:solidFill>
                          <a:srgbClr val="000000"/>
                        </a:solidFill>
                        <a:latin typeface="Arial"/>
                        <a:ea typeface="Arial"/>
                        <a:cs typeface="Arial"/>
                      </a:rPr>
                      <a:t>b</a:t>
                    </a:r>
                  </a:p>
                </c:rich>
              </c:tx>
              <c:numFmt formatCode="General" sourceLinked="1"/>
              <c:spPr>
                <a:solidFill>
                  <a:srgbClr val="FFFFFF"/>
                </a:solidFill>
                <a:ln w="3175">
                  <a:noFill/>
                </a:ln>
              </c:spPr>
              <c:showLegendKey val="0"/>
              <c:showVal val="0"/>
              <c:showBubbleSize val="0"/>
              <c:showCatName val="0"/>
              <c:showSerName val="1"/>
              <c:showPercent val="0"/>
            </c:dLbl>
            <c:delete val="1"/>
          </c:dLbls>
          <c:xVal>
            <c:numRef>
              <c:f>Oxides!$C$732:$C$738</c:f>
              <c:numCache>
                <c:ptCount val="7"/>
                <c:pt idx="0">
                  <c:v>0</c:v>
                </c:pt>
                <c:pt idx="1">
                  <c:v>1638</c:v>
                </c:pt>
                <c:pt idx="2">
                  <c:v>3503</c:v>
                </c:pt>
              </c:numCache>
            </c:numRef>
          </c:xVal>
          <c:yVal>
            <c:numRef>
              <c:f>Oxides!$D$732:$D$738</c:f>
              <c:numCache>
                <c:ptCount val="7"/>
                <c:pt idx="0">
                  <c:v>-251.9</c:v>
                </c:pt>
                <c:pt idx="1">
                  <c:v>-178.7</c:v>
                </c:pt>
                <c:pt idx="2">
                  <c:v>-95.35567765567762</c:v>
                </c:pt>
              </c:numCache>
            </c:numRef>
          </c:yVal>
          <c:smooth val="0"/>
        </c:ser>
        <c:ser>
          <c:idx val="15"/>
          <c:order val="14"/>
          <c:tx>
            <c:strRef>
              <c:f>Oxides!$B$740</c:f>
              <c:strCache>
                <c:ptCount val="1"/>
                <c:pt idx="0">
                  <c:v>4/3Tb +O2 = 2/3Tb2O3</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
            <c:spPr>
              <a:ln w="3175">
                <a:solidFill>
                  <a:srgbClr val="000000"/>
                </a:solidFill>
              </a:ln>
            </c:spPr>
            <c:marker>
              <c:symbol val="x"/>
              <c:size val="2"/>
              <c:spPr>
                <a:noFill/>
                <a:ln>
                  <a:solidFill>
                    <a:srgbClr val="808080"/>
                  </a:solidFill>
                </a:ln>
              </c:spPr>
            </c:marker>
          </c:dPt>
          <c:dPt>
            <c:idx val="2"/>
            <c:spPr>
              <a:ln w="3175">
                <a:solidFill>
                  <a:srgbClr val="000000"/>
                </a:solidFill>
              </a:ln>
            </c:spPr>
            <c:marker>
              <c:symbol val="x"/>
              <c:size val="2"/>
              <c:spPr>
                <a:noFill/>
                <a:ln>
                  <a:solidFill>
                    <a:srgbClr val="808080"/>
                  </a:solidFill>
                </a:ln>
              </c:spPr>
            </c:marker>
          </c:dPt>
          <c:dPt>
            <c:idx val="3"/>
            <c:spPr>
              <a:ln w="3175">
                <a:solidFill>
                  <a:srgbClr val="000000"/>
                </a:solidFill>
              </a:ln>
            </c:spPr>
            <c:marker>
              <c:symbol val="x"/>
              <c:size val="2"/>
              <c:spPr>
                <a:noFill/>
                <a:ln>
                  <a:solidFill>
                    <a:srgbClr val="808080"/>
                  </a:solidFill>
                </a:ln>
              </c:spPr>
            </c:marker>
          </c:dPt>
          <c:dLbls>
            <c:dLbl>
              <c:idx val="0"/>
              <c:layout>
                <c:manualLayout>
                  <c:x val="0"/>
                  <c:y val="0"/>
                </c:manualLayout>
              </c:layout>
              <c:tx>
                <c:rich>
                  <a:bodyPr vert="horz" rot="-1440000" anchor="ctr"/>
                  <a:lstStyle/>
                  <a:p>
                    <a:pPr algn="ctr">
                      <a:defRPr/>
                    </a:pPr>
                    <a:r>
                      <a:rPr lang="en-US" cap="none" sz="450" b="0" i="0" u="none" baseline="0">
                        <a:solidFill>
                          <a:srgbClr val="000000"/>
                        </a:solidFill>
                        <a:latin typeface="Arial"/>
                        <a:ea typeface="Arial"/>
                        <a:cs typeface="Arial"/>
                      </a:rPr>
                      <a:t>4/3Tb +O2 = 2/3Tb2O3</a:t>
                    </a:r>
                  </a:p>
                </c:rich>
              </c:tx>
              <c:numFmt formatCode="General" sourceLinked="1"/>
              <c:spPr/>
              <c:showLegendKey val="0"/>
              <c:showVal val="0"/>
              <c:showBubbleSize val="0"/>
              <c:showCatName val="0"/>
              <c:showSerName val="1"/>
              <c:showPercent val="0"/>
            </c:dLbl>
            <c:dLbl>
              <c:idx val="1"/>
              <c:layout>
                <c:manualLayout>
                  <c:x val="0"/>
                  <c:y val="0"/>
                </c:manualLayout>
              </c:layout>
              <c:tx>
                <c:rich>
                  <a:bodyPr vert="horz" rot="0" anchor="ctr"/>
                  <a:lstStyle/>
                  <a:p>
                    <a:pPr algn="ctr">
                      <a:defRPr/>
                    </a:pPr>
                    <a:r>
                      <a:rPr lang="en-US" cap="none" sz="300" b="0" i="0" u="none" baseline="0">
                        <a:solidFill>
                          <a:srgbClr val="000000"/>
                        </a:solidFill>
                        <a:latin typeface="Arial"/>
                        <a:ea typeface="Arial"/>
                        <a:cs typeface="Arial"/>
                      </a:rPr>
                      <a:t>m</a:t>
                    </a:r>
                  </a:p>
                </c:rich>
              </c:tx>
              <c:numFmt formatCode="General" sourceLinked="1"/>
              <c:spPr>
                <a:solidFill>
                  <a:srgbClr val="FFFFFF"/>
                </a:solidFill>
                <a:ln w="3175">
                  <a:noFill/>
                </a:ln>
              </c:spPr>
              <c:showLegendKey val="0"/>
              <c:showVal val="0"/>
              <c:showBubbleSize val="0"/>
              <c:showCatName val="0"/>
              <c:showSerName val="1"/>
              <c:showPercent val="0"/>
            </c:dLbl>
            <c:dLbl>
              <c:idx val="2"/>
              <c:layout>
                <c:manualLayout>
                  <c:x val="0"/>
                  <c:y val="0"/>
                </c:manualLayout>
              </c:layout>
              <c:tx>
                <c:rich>
                  <a:bodyPr vert="horz" rot="0" anchor="ctr"/>
                  <a:lstStyle/>
                  <a:p>
                    <a:pPr algn="ctr">
                      <a:defRPr/>
                    </a:pPr>
                    <a:r>
                      <a:rPr lang="en-US" cap="none" sz="300" b="0" i="0" u="none" baseline="0">
                        <a:solidFill>
                          <a:srgbClr val="000000"/>
                        </a:solidFill>
                        <a:latin typeface="Arial"/>
                        <a:ea typeface="Arial"/>
                        <a:cs typeface="Arial"/>
                      </a:rPr>
                      <a:t>M</a:t>
                    </a:r>
                  </a:p>
                </c:rich>
              </c:tx>
              <c:numFmt formatCode="General" sourceLinked="1"/>
              <c:spPr>
                <a:solidFill>
                  <a:srgbClr val="FFFFFF"/>
                </a:solidFill>
                <a:ln w="3175">
                  <a:noFill/>
                </a:ln>
              </c:spPr>
              <c:showLegendKey val="0"/>
              <c:showVal val="0"/>
              <c:showBubbleSize val="0"/>
              <c:showCatName val="0"/>
              <c:showSerName val="1"/>
              <c:showPercent val="0"/>
            </c:dLbl>
            <c:dLbl>
              <c:idx val="3"/>
              <c:layout>
                <c:manualLayout>
                  <c:x val="0"/>
                  <c:y val="0"/>
                </c:manualLayout>
              </c:layout>
              <c:tx>
                <c:rich>
                  <a:bodyPr vert="horz" rot="0" anchor="ctr"/>
                  <a:lstStyle/>
                  <a:p>
                    <a:pPr algn="ctr">
                      <a:defRPr/>
                    </a:pPr>
                    <a:r>
                      <a:rPr lang="en-US" cap="none" sz="300" b="0" i="0" u="none" baseline="0">
                        <a:solidFill>
                          <a:srgbClr val="000000"/>
                        </a:solidFill>
                        <a:latin typeface="Arial"/>
                        <a:ea typeface="Arial"/>
                        <a:cs typeface="Arial"/>
                      </a:rPr>
                      <a:t>b</a:t>
                    </a:r>
                  </a:p>
                </c:rich>
              </c:tx>
              <c:numFmt formatCode="General" sourceLinked="1"/>
              <c:spPr>
                <a:solidFill>
                  <a:srgbClr val="FFFFFF"/>
                </a:solidFill>
                <a:ln w="3175">
                  <a:noFill/>
                </a:ln>
              </c:spPr>
              <c:showLegendKey val="0"/>
              <c:showVal val="0"/>
              <c:showBubbleSize val="0"/>
              <c:showCatName val="0"/>
              <c:showSerName val="1"/>
              <c:showPercent val="0"/>
            </c:dLbl>
            <c:delete val="1"/>
          </c:dLbls>
          <c:xVal>
            <c:numRef>
              <c:f>Oxides!$C$740:$C$746</c:f>
              <c:numCache>
                <c:ptCount val="7"/>
                <c:pt idx="0">
                  <c:v>0</c:v>
                </c:pt>
                <c:pt idx="1">
                  <c:v>1638</c:v>
                </c:pt>
                <c:pt idx="2">
                  <c:v>2680</c:v>
                </c:pt>
                <c:pt idx="3">
                  <c:v>3503</c:v>
                </c:pt>
              </c:numCache>
            </c:numRef>
          </c:xVal>
          <c:yVal>
            <c:numRef>
              <c:f>Oxides!$D$740:$D$746</c:f>
              <c:numCache>
                <c:ptCount val="7"/>
                <c:pt idx="0">
                  <c:v>-295.6</c:v>
                </c:pt>
                <c:pt idx="1">
                  <c:v>-224.1</c:v>
                </c:pt>
                <c:pt idx="2">
                  <c:v>-178.61587301587298</c:v>
                </c:pt>
                <c:pt idx="3">
                  <c:v>-142.6912698412698</c:v>
                </c:pt>
              </c:numCache>
            </c:numRef>
          </c:yVal>
          <c:smooth val="0"/>
        </c:ser>
        <c:ser>
          <c:idx val="16"/>
          <c:order val="15"/>
          <c:tx>
            <c:strRef>
              <c:f>Oxides!$B$812</c:f>
              <c:strCache>
                <c:ptCount val="1"/>
                <c:pt idx="0">
                  <c:v>4/3Tm +O2 = 2/3Tm2O3</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
            <c:spPr>
              <a:ln w="3175">
                <a:solidFill>
                  <a:srgbClr val="000000"/>
                </a:solidFill>
              </a:ln>
            </c:spPr>
            <c:marker>
              <c:symbol val="x"/>
              <c:size val="2"/>
              <c:spPr>
                <a:noFill/>
                <a:ln>
                  <a:solidFill>
                    <a:srgbClr val="808080"/>
                  </a:solidFill>
                </a:ln>
              </c:spPr>
            </c:marker>
          </c:dPt>
          <c:dPt>
            <c:idx val="2"/>
            <c:spPr>
              <a:ln w="3175">
                <a:solidFill>
                  <a:srgbClr val="000000"/>
                </a:solidFill>
              </a:ln>
            </c:spPr>
            <c:marker>
              <c:symbol val="x"/>
              <c:size val="2"/>
              <c:spPr>
                <a:noFill/>
                <a:ln>
                  <a:solidFill>
                    <a:srgbClr val="808080"/>
                  </a:solidFill>
                </a:ln>
              </c:spPr>
            </c:marker>
          </c:dPt>
          <c:dPt>
            <c:idx val="3"/>
            <c:spPr>
              <a:ln w="3175">
                <a:solidFill>
                  <a:srgbClr val="000000"/>
                </a:solidFill>
              </a:ln>
            </c:spPr>
            <c:marker>
              <c:symbol val="x"/>
              <c:size val="2"/>
              <c:spPr>
                <a:noFill/>
                <a:ln>
                  <a:solidFill>
                    <a:srgbClr val="808080"/>
                  </a:solidFill>
                </a:ln>
              </c:spPr>
            </c:marker>
          </c:dPt>
          <c:dLbls>
            <c:dLbl>
              <c:idx val="0"/>
              <c:layout>
                <c:manualLayout>
                  <c:x val="0"/>
                  <c:y val="0"/>
                </c:manualLayout>
              </c:layout>
              <c:tx>
                <c:rich>
                  <a:bodyPr vert="horz" rot="-1440000" anchor="ctr"/>
                  <a:lstStyle/>
                  <a:p>
                    <a:pPr algn="ctr">
                      <a:defRPr/>
                    </a:pPr>
                    <a:r>
                      <a:rPr lang="en-US" cap="none" sz="450" b="0" i="0" u="none" baseline="0">
                        <a:solidFill>
                          <a:srgbClr val="000000"/>
                        </a:solidFill>
                        <a:latin typeface="Arial"/>
                        <a:ea typeface="Arial"/>
                        <a:cs typeface="Arial"/>
                      </a:rPr>
                      <a:t>4/3Tm +O2 = 2/3Tm2O3</a:t>
                    </a:r>
                  </a:p>
                </c:rich>
              </c:tx>
              <c:numFmt formatCode="General" sourceLinked="1"/>
              <c:spPr/>
              <c:showLegendKey val="0"/>
              <c:showVal val="0"/>
              <c:showBubbleSize val="0"/>
              <c:showCatName val="0"/>
              <c:showSerName val="1"/>
              <c:showPercent val="0"/>
            </c:dLbl>
            <c:dLbl>
              <c:idx val="1"/>
              <c:layout>
                <c:manualLayout>
                  <c:x val="0"/>
                  <c:y val="0"/>
                </c:manualLayout>
              </c:layout>
              <c:tx>
                <c:rich>
                  <a:bodyPr vert="horz" rot="0" anchor="ctr"/>
                  <a:lstStyle/>
                  <a:p>
                    <a:pPr algn="ctr">
                      <a:defRPr/>
                    </a:pPr>
                    <a:r>
                      <a:rPr lang="en-US" cap="none" sz="300" b="0" i="0" u="none" baseline="0">
                        <a:solidFill>
                          <a:srgbClr val="000000"/>
                        </a:solidFill>
                        <a:latin typeface="Arial"/>
                        <a:ea typeface="Arial"/>
                        <a:cs typeface="Arial"/>
                      </a:rPr>
                      <a:t>m</a:t>
                    </a:r>
                  </a:p>
                </c:rich>
              </c:tx>
              <c:numFmt formatCode="General" sourceLinked="1"/>
              <c:spPr>
                <a:solidFill>
                  <a:srgbClr val="FFFFFF"/>
                </a:solidFill>
                <a:ln w="3175">
                  <a:noFill/>
                </a:ln>
              </c:spPr>
              <c:showLegendKey val="0"/>
              <c:showVal val="0"/>
              <c:showBubbleSize val="0"/>
              <c:showCatName val="0"/>
              <c:showSerName val="1"/>
              <c:showPercent val="0"/>
            </c:dLbl>
            <c:dLbl>
              <c:idx val="2"/>
              <c:layout>
                <c:manualLayout>
                  <c:x val="0"/>
                  <c:y val="0"/>
                </c:manualLayout>
              </c:layout>
              <c:tx>
                <c:rich>
                  <a:bodyPr vert="horz" rot="0" anchor="ctr"/>
                  <a:lstStyle/>
                  <a:p>
                    <a:pPr algn="ctr">
                      <a:defRPr/>
                    </a:pPr>
                    <a:r>
                      <a:rPr lang="en-US" cap="none" sz="300" b="0" i="0" u="none" baseline="0">
                        <a:solidFill>
                          <a:srgbClr val="000000"/>
                        </a:solidFill>
                        <a:latin typeface="Arial"/>
                        <a:ea typeface="Arial"/>
                        <a:cs typeface="Arial"/>
                      </a:rPr>
                      <a:t>b</a:t>
                    </a:r>
                  </a:p>
                </c:rich>
              </c:tx>
              <c:numFmt formatCode="General" sourceLinked="1"/>
              <c:spPr>
                <a:solidFill>
                  <a:srgbClr val="FFFFFF"/>
                </a:solidFill>
                <a:ln w="3175">
                  <a:noFill/>
                </a:ln>
              </c:spPr>
              <c:showLegendKey val="0"/>
              <c:showVal val="0"/>
              <c:showBubbleSize val="0"/>
              <c:showCatName val="0"/>
              <c:showSerName val="1"/>
              <c:showPercent val="0"/>
            </c:dLbl>
            <c:dLbl>
              <c:idx val="3"/>
              <c:layout>
                <c:manualLayout>
                  <c:x val="0"/>
                  <c:y val="0"/>
                </c:manualLayout>
              </c:layout>
              <c:tx>
                <c:rich>
                  <a:bodyPr vert="horz" rot="0" anchor="ctr"/>
                  <a:lstStyle/>
                  <a:p>
                    <a:pPr algn="ctr">
                      <a:defRPr/>
                    </a:pPr>
                    <a:r>
                      <a:rPr lang="en-US" cap="none" sz="300" b="0" i="0" u="none" baseline="0">
                        <a:solidFill>
                          <a:srgbClr val="000000"/>
                        </a:solidFill>
                        <a:latin typeface="Arial"/>
                        <a:ea typeface="Arial"/>
                        <a:cs typeface="Arial"/>
                      </a:rPr>
                      <a:t>M</a:t>
                    </a:r>
                  </a:p>
                </c:rich>
              </c:tx>
              <c:numFmt formatCode="General" sourceLinked="1"/>
              <c:spPr>
                <a:solidFill>
                  <a:srgbClr val="FFFFFF"/>
                </a:solidFill>
                <a:ln w="3175">
                  <a:noFill/>
                </a:ln>
              </c:spPr>
              <c:showLegendKey val="0"/>
              <c:showVal val="0"/>
              <c:showBubbleSize val="0"/>
              <c:showCatName val="0"/>
              <c:showSerName val="1"/>
              <c:showPercent val="0"/>
            </c:dLbl>
            <c:delete val="1"/>
          </c:dLbls>
          <c:xVal>
            <c:numRef>
              <c:f>Oxides!$C$812:$C$818</c:f>
              <c:numCache>
                <c:ptCount val="7"/>
                <c:pt idx="0">
                  <c:v>0</c:v>
                </c:pt>
                <c:pt idx="1">
                  <c:v>1873</c:v>
                </c:pt>
                <c:pt idx="2">
                  <c:v>2223</c:v>
                </c:pt>
                <c:pt idx="3">
                  <c:v>2614</c:v>
                </c:pt>
              </c:numCache>
            </c:numRef>
          </c:xVal>
          <c:yVal>
            <c:numRef>
              <c:f>Oxides!$D$812:$D$818</c:f>
              <c:numCache>
                <c:ptCount val="7"/>
                <c:pt idx="0">
                  <c:v>-299.3</c:v>
                </c:pt>
                <c:pt idx="1">
                  <c:v>-216.1</c:v>
                </c:pt>
                <c:pt idx="2">
                  <c:v>-200.55274959957288</c:v>
                </c:pt>
                <c:pt idx="3">
                  <c:v>-183.18424986652428</c:v>
                </c:pt>
              </c:numCache>
            </c:numRef>
          </c:yVal>
          <c:smooth val="0"/>
        </c:ser>
        <c:ser>
          <c:idx val="17"/>
          <c:order val="16"/>
          <c:tx>
            <c:strRef>
              <c:f>Oxides!$B$884</c:f>
              <c:strCache>
                <c:ptCount val="1"/>
                <c:pt idx="0">
                  <c:v>4/3Yb +O2 = 2/3Yb2O3</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
            <c:spPr>
              <a:ln w="3175">
                <a:solidFill>
                  <a:srgbClr val="000000"/>
                </a:solidFill>
              </a:ln>
            </c:spPr>
            <c:marker>
              <c:symbol val="x"/>
              <c:size val="2"/>
              <c:spPr>
                <a:noFill/>
                <a:ln>
                  <a:solidFill>
                    <a:srgbClr val="808080"/>
                  </a:solidFill>
                </a:ln>
              </c:spPr>
            </c:marker>
          </c:dPt>
          <c:dPt>
            <c:idx val="2"/>
            <c:spPr>
              <a:ln w="3175">
                <a:solidFill>
                  <a:srgbClr val="000000"/>
                </a:solidFill>
              </a:ln>
            </c:spPr>
            <c:marker>
              <c:symbol val="x"/>
              <c:size val="2"/>
              <c:spPr>
                <a:noFill/>
                <a:ln>
                  <a:solidFill>
                    <a:srgbClr val="808080"/>
                  </a:solidFill>
                </a:ln>
              </c:spPr>
            </c:marker>
          </c:dPt>
          <c:dLbls>
            <c:dLbl>
              <c:idx val="0"/>
              <c:layout>
                <c:manualLayout>
                  <c:x val="0"/>
                  <c:y val="0"/>
                </c:manualLayout>
              </c:layout>
              <c:tx>
                <c:rich>
                  <a:bodyPr vert="horz" rot="-1440000" anchor="ctr"/>
                  <a:lstStyle/>
                  <a:p>
                    <a:pPr algn="ctr">
                      <a:defRPr/>
                    </a:pPr>
                    <a:r>
                      <a:rPr lang="en-US" cap="none" sz="450" b="0" i="0" u="none" baseline="0">
                        <a:solidFill>
                          <a:srgbClr val="000000"/>
                        </a:solidFill>
                        <a:latin typeface="Arial"/>
                        <a:ea typeface="Arial"/>
                        <a:cs typeface="Arial"/>
                      </a:rPr>
                      <a:t>4/3Yb +O2 = 2/3Yb2O3</a:t>
                    </a:r>
                  </a:p>
                </c:rich>
              </c:tx>
              <c:numFmt formatCode="General" sourceLinked="1"/>
              <c:spPr/>
              <c:showLegendKey val="0"/>
              <c:showVal val="0"/>
              <c:showBubbleSize val="0"/>
              <c:showCatName val="0"/>
              <c:showSerName val="1"/>
              <c:showPercent val="0"/>
            </c:dLbl>
            <c:dLbl>
              <c:idx val="1"/>
              <c:layout>
                <c:manualLayout>
                  <c:x val="0"/>
                  <c:y val="0"/>
                </c:manualLayout>
              </c:layout>
              <c:tx>
                <c:rich>
                  <a:bodyPr vert="horz" rot="0" anchor="ctr"/>
                  <a:lstStyle/>
                  <a:p>
                    <a:pPr algn="ctr">
                      <a:defRPr/>
                    </a:pPr>
                    <a:r>
                      <a:rPr lang="en-US" cap="none" sz="300" b="0" i="0" u="none" baseline="0">
                        <a:solidFill>
                          <a:srgbClr val="000000"/>
                        </a:solidFill>
                        <a:latin typeface="Arial"/>
                        <a:ea typeface="Arial"/>
                        <a:cs typeface="Arial"/>
                      </a:rPr>
                      <a:t>m</a:t>
                    </a:r>
                  </a:p>
                </c:rich>
              </c:tx>
              <c:numFmt formatCode="General" sourceLinked="1"/>
              <c:spPr>
                <a:solidFill>
                  <a:srgbClr val="FFFFFF"/>
                </a:solidFill>
                <a:ln w="3175">
                  <a:noFill/>
                </a:ln>
              </c:spPr>
              <c:showLegendKey val="0"/>
              <c:showVal val="0"/>
              <c:showBubbleSize val="0"/>
              <c:showCatName val="0"/>
              <c:showSerName val="1"/>
              <c:showPercent val="0"/>
            </c:dLbl>
            <c:dLbl>
              <c:idx val="2"/>
              <c:layout>
                <c:manualLayout>
                  <c:x val="0"/>
                  <c:y val="0"/>
                </c:manualLayout>
              </c:layout>
              <c:tx>
                <c:rich>
                  <a:bodyPr vert="horz" rot="0" anchor="ctr"/>
                  <a:lstStyle/>
                  <a:p>
                    <a:pPr algn="ctr">
                      <a:defRPr/>
                    </a:pPr>
                    <a:r>
                      <a:rPr lang="en-US" cap="none" sz="300" b="0" i="0" u="none" baseline="0">
                        <a:solidFill>
                          <a:srgbClr val="000000"/>
                        </a:solidFill>
                        <a:latin typeface="Arial"/>
                        <a:ea typeface="Arial"/>
                        <a:cs typeface="Arial"/>
                      </a:rPr>
                      <a:t>b</a:t>
                    </a:r>
                  </a:p>
                </c:rich>
              </c:tx>
              <c:numFmt formatCode="General" sourceLinked="1"/>
              <c:spPr>
                <a:solidFill>
                  <a:srgbClr val="FFFFFF"/>
                </a:solidFill>
                <a:ln w="3175">
                  <a:noFill/>
                </a:ln>
              </c:spPr>
              <c:showLegendKey val="0"/>
              <c:showVal val="0"/>
              <c:showBubbleSize val="0"/>
              <c:showCatName val="0"/>
              <c:showSerName val="1"/>
              <c:showPercent val="0"/>
            </c:dLbl>
            <c:delete val="1"/>
          </c:dLbls>
          <c:xVal>
            <c:numRef>
              <c:f>Oxides!$C$884:$C$890</c:f>
              <c:numCache>
                <c:ptCount val="7"/>
                <c:pt idx="0">
                  <c:v>0</c:v>
                </c:pt>
                <c:pt idx="1">
                  <c:v>1097</c:v>
                </c:pt>
                <c:pt idx="2">
                  <c:v>1469</c:v>
                </c:pt>
              </c:numCache>
            </c:numRef>
          </c:xVal>
          <c:yVal>
            <c:numRef>
              <c:f>Oxides!$D$884:$D$890</c:f>
              <c:numCache>
                <c:ptCount val="7"/>
                <c:pt idx="0">
                  <c:v>-288.1</c:v>
                </c:pt>
                <c:pt idx="1">
                  <c:v>-239.3</c:v>
                </c:pt>
                <c:pt idx="2">
                  <c:v>-222.75159525979944</c:v>
                </c:pt>
              </c:numCache>
            </c:numRef>
          </c:yVal>
          <c:smooth val="0"/>
        </c:ser>
        <c:axId val="19110137"/>
        <c:axId val="37773506"/>
      </c:scatterChart>
      <c:valAx>
        <c:axId val="19110137"/>
        <c:scaling>
          <c:orientation val="minMax"/>
          <c:max val="2400"/>
          <c:min val="0"/>
        </c:scaling>
        <c:axPos val="b"/>
        <c:title>
          <c:tx>
            <c:rich>
              <a:bodyPr vert="horz" rot="0" anchor="ctr"/>
              <a:lstStyle/>
              <a:p>
                <a:pPr algn="ctr">
                  <a:defRPr/>
                </a:pPr>
                <a:r>
                  <a:rPr lang="en-US" cap="none" sz="800" b="1" i="0" u="none" baseline="0">
                    <a:latin typeface="Arial"/>
                    <a:ea typeface="Arial"/>
                    <a:cs typeface="Arial"/>
                  </a:rPr>
                  <a:t>T, K</a:t>
                </a:r>
              </a:p>
            </c:rich>
          </c:tx>
          <c:layout>
            <c:manualLayout>
              <c:xMode val="factor"/>
              <c:yMode val="factor"/>
              <c:x val="0.00225"/>
              <c:y val="0.01125"/>
            </c:manualLayout>
          </c:layout>
          <c:overlay val="0"/>
          <c:spPr>
            <a:noFill/>
            <a:ln>
              <a:noFill/>
            </a:ln>
          </c:spPr>
        </c:title>
        <c:majorGridlines/>
        <c:minorGridlines/>
        <c:delete val="0"/>
        <c:numFmt formatCode="0" sourceLinked="0"/>
        <c:majorTickMark val="in"/>
        <c:minorTickMark val="in"/>
        <c:tickLblPos val="nextTo"/>
        <c:crossAx val="37773506"/>
        <c:crossesAt val="-300"/>
        <c:crossBetween val="midCat"/>
        <c:dispUnits/>
        <c:majorUnit val="200"/>
        <c:minorUnit val="100"/>
      </c:valAx>
      <c:valAx>
        <c:axId val="37773506"/>
        <c:scaling>
          <c:orientation val="minMax"/>
          <c:max val="0"/>
          <c:min val="-300"/>
        </c:scaling>
        <c:axPos val="l"/>
        <c:title>
          <c:tx>
            <c:rich>
              <a:bodyPr vert="horz" rot="-5400000" anchor="ctr"/>
              <a:lstStyle/>
              <a:p>
                <a:pPr algn="ctr">
                  <a:defRPr/>
                </a:pPr>
                <a:r>
                  <a:rPr lang="en-US" cap="none" sz="800" b="1" i="0" u="none" baseline="0"/>
                  <a:t>D</a:t>
                </a:r>
                <a:r>
                  <a:rPr lang="en-US" cap="none" sz="800" b="1" i="0" u="none" baseline="0">
                    <a:latin typeface="Arial"/>
                    <a:ea typeface="Arial"/>
                    <a:cs typeface="Arial"/>
                  </a:rPr>
                  <a:t>G</a:t>
                </a:r>
                <a:r>
                  <a:rPr lang="en-US" cap="none" sz="800" b="1" i="0" u="none" baseline="30000">
                    <a:latin typeface="Arial"/>
                    <a:ea typeface="Arial"/>
                    <a:cs typeface="Arial"/>
                  </a:rPr>
                  <a:t>o</a:t>
                </a:r>
                <a:r>
                  <a:rPr lang="en-US" cap="none" sz="800" b="1" i="0" u="none" baseline="0">
                    <a:latin typeface="Arial"/>
                    <a:ea typeface="Arial"/>
                    <a:cs typeface="Arial"/>
                  </a:rPr>
                  <a:t>, Kcal/gfw</a:t>
                </a:r>
              </a:p>
            </c:rich>
          </c:tx>
          <c:layout>
            <c:manualLayout>
              <c:xMode val="factor"/>
              <c:yMode val="factor"/>
              <c:x val="-0.00025"/>
              <c:y val="0"/>
            </c:manualLayout>
          </c:layout>
          <c:overlay val="0"/>
          <c:spPr>
            <a:noFill/>
            <a:ln>
              <a:noFill/>
            </a:ln>
          </c:spPr>
        </c:title>
        <c:majorGridlines/>
        <c:minorGridlines/>
        <c:delete val="0"/>
        <c:numFmt formatCode="0" sourceLinked="0"/>
        <c:majorTickMark val="in"/>
        <c:minorTickMark val="in"/>
        <c:tickLblPos val="nextTo"/>
        <c:crossAx val="19110137"/>
        <c:crosses val="autoZero"/>
        <c:crossBetween val="midCat"/>
        <c:dispUnits/>
        <c:majorUnit val="20"/>
        <c:minorUnit val="1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sheet1.xml><?xml version="1.0" encoding="utf-8"?>
<chartsheet xmlns="http://schemas.openxmlformats.org/spreadsheetml/2006/main" xmlns:r="http://schemas.openxmlformats.org/officeDocument/2006/relationships">
  <sheetPr codeName="Chart1"/>
  <sheetViews>
    <sheetView tabSelected="1" workbookViewId="0" zoomScale="130"/>
  </sheetViews>
  <pageMargins left="0.75" right="0.75" top="1" bottom="1" header="0.5" footer="0.5"/>
  <pageSetup horizontalDpi="600" verticalDpi="600" orientation="portrait"/>
  <drawing r:id="rId1"/>
</chartsheet>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542925</xdr:colOff>
      <xdr:row>0</xdr:row>
      <xdr:rowOff>19050</xdr:rowOff>
    </xdr:from>
    <xdr:to>
      <xdr:col>18</xdr:col>
      <xdr:colOff>466725</xdr:colOff>
      <xdr:row>24</xdr:row>
      <xdr:rowOff>209550</xdr:rowOff>
    </xdr:to>
    <xdr:sp>
      <xdr:nvSpPr>
        <xdr:cNvPr id="1" name="Text Box 1"/>
        <xdr:cNvSpPr txBox="1">
          <a:spLocks noChangeArrowheads="1"/>
        </xdr:cNvSpPr>
      </xdr:nvSpPr>
      <xdr:spPr>
        <a:xfrm>
          <a:off x="6124575" y="19050"/>
          <a:ext cx="5410200" cy="6000750"/>
        </a:xfrm>
        <a:prstGeom prst="rect">
          <a:avLst/>
        </a:prstGeom>
        <a:solidFill>
          <a:srgbClr val="FFFFFF"/>
        </a:solidFill>
        <a:ln w="9525" cmpd="sng">
          <a:noFill/>
        </a:ln>
      </xdr:spPr>
      <xdr:txBody>
        <a:bodyPr vertOverflow="clip" wrap="square" lIns="36576" tIns="32004" rIns="0" bIns="0"/>
        <a:p>
          <a:pPr algn="l">
            <a:defRPr/>
          </a:pPr>
          <a:r>
            <a:rPr lang="en-US" cap="none" sz="1600" b="1" i="0" u="none" baseline="0">
              <a:solidFill>
                <a:srgbClr val="000000"/>
              </a:solidFill>
              <a:latin typeface="Arial"/>
              <a:ea typeface="Arial"/>
              <a:cs typeface="Arial"/>
            </a:rPr>
            <a:t>Ellingham Diagrams
</a:t>
          </a:r>
          <a:r>
            <a:rPr lang="en-US" cap="none" sz="16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Stanley M. Howard, SD School of Mines and Technology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Modified Rare Earth Data Jan 14, 2014 from Robert Hyers</a:t>
          </a:r>
          <a:r>
            <a:rPr lang="en-US" cap="none" sz="1600" b="1" i="0" u="none" baseline="0">
              <a:solidFill>
                <a:srgbClr val="000000"/>
              </a:solidFill>
              <a:latin typeface="Arial"/>
              <a:ea typeface="Arial"/>
              <a:cs typeface="Arial"/>
            </a:rPr>
            <a:t>
</a:t>
          </a:r>
          <a:r>
            <a:rPr lang="en-US" cap="none" sz="1600" b="1" i="0" u="none" baseline="0">
              <a:solidFill>
                <a:srgbClr val="000000"/>
              </a:solidFill>
              <a:latin typeface="Arial"/>
              <a:ea typeface="Arial"/>
              <a:cs typeface="Arial"/>
            </a:rPr>
            <a:t>Standard Gibb's Energies of Formation for </a:t>
          </a:r>
          <a:r>
            <a:rPr lang="en-US" cap="none" sz="10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Bromides
</a:t>
          </a:r>
          <a:r>
            <a:rPr lang="en-US" cap="none" sz="1100" b="1" i="0" u="none" baseline="0">
              <a:solidFill>
                <a:srgbClr val="000000"/>
              </a:solidFill>
              <a:latin typeface="Arial"/>
              <a:ea typeface="Arial"/>
              <a:cs typeface="Arial"/>
            </a:rPr>
            <a:t>     Chlorides
</a:t>
          </a:r>
          <a:r>
            <a:rPr lang="en-US" cap="none" sz="1100" b="1" i="0" u="none" baseline="0">
              <a:solidFill>
                <a:srgbClr val="000000"/>
              </a:solidFill>
              <a:latin typeface="Arial"/>
              <a:ea typeface="Arial"/>
              <a:cs typeface="Arial"/>
            </a:rPr>
            <a:t>     Fluorides
</a:t>
          </a:r>
          <a:r>
            <a:rPr lang="en-US" cap="none" sz="1100" b="1" i="0" u="none" baseline="0">
              <a:solidFill>
                <a:srgbClr val="000000"/>
              </a:solidFill>
              <a:latin typeface="Arial"/>
              <a:ea typeface="Arial"/>
              <a:cs typeface="Arial"/>
            </a:rPr>
            <a:t>     Hydrides
</a:t>
          </a:r>
          <a:r>
            <a:rPr lang="en-US" cap="none" sz="1100" b="1" i="0" u="none" baseline="0">
              <a:solidFill>
                <a:srgbClr val="000000"/>
              </a:solidFill>
              <a:latin typeface="Arial"/>
              <a:ea typeface="Arial"/>
              <a:cs typeface="Arial"/>
            </a:rPr>
            <a:t>     Iodides
</a:t>
          </a:r>
          <a:r>
            <a:rPr lang="en-US" cap="none" sz="1100" b="1" i="0" u="none" baseline="0">
              <a:solidFill>
                <a:srgbClr val="000000"/>
              </a:solidFill>
              <a:latin typeface="Arial"/>
              <a:ea typeface="Arial"/>
              <a:cs typeface="Arial"/>
            </a:rPr>
            <a:t>     Nitrides
</a:t>
          </a:r>
          <a:r>
            <a:rPr lang="en-US" cap="none" sz="1100" b="1" i="0" u="none" baseline="0">
              <a:solidFill>
                <a:srgbClr val="000000"/>
              </a:solidFill>
              <a:latin typeface="Arial"/>
              <a:ea typeface="Arial"/>
              <a:cs typeface="Arial"/>
            </a:rPr>
            <a:t>     Oxides
</a:t>
          </a:r>
          <a:r>
            <a:rPr lang="en-US" cap="none" sz="1100" b="1" i="0" u="none" baseline="0">
              <a:solidFill>
                <a:srgbClr val="000000"/>
              </a:solidFill>
              <a:latin typeface="Arial"/>
              <a:ea typeface="Arial"/>
              <a:cs typeface="Arial"/>
            </a:rPr>
            <a:t>     Sulfides
</a:t>
          </a:r>
          <a:r>
            <a:rPr lang="en-US" cap="none" sz="1100" b="1" i="0" u="none" baseline="0">
              <a:solidFill>
                <a:srgbClr val="000000"/>
              </a:solidFill>
              <a:latin typeface="Arial"/>
              <a:ea typeface="Arial"/>
              <a:cs typeface="Arial"/>
            </a:rPr>
            <a:t>     Selenides
</a:t>
          </a:r>
          <a:r>
            <a:rPr lang="en-US" cap="none" sz="1100" b="1" i="0" u="none" baseline="0">
              <a:solidFill>
                <a:srgbClr val="000000"/>
              </a:solidFill>
              <a:latin typeface="Arial"/>
              <a:ea typeface="Arial"/>
              <a:cs typeface="Arial"/>
            </a:rPr>
            <a:t>     Tellurides
</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The figures include nomographs for equilibrium partial pressures.</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Data sources:
</a:t>
          </a:r>
          <a:r>
            <a:rPr lang="en-US" cap="none" sz="1000" b="1" i="0" u="none" baseline="0">
              <a:solidFill>
                <a:srgbClr val="000000"/>
              </a:solidFill>
              <a:latin typeface="Arial"/>
              <a:ea typeface="Arial"/>
              <a:cs typeface="Arial"/>
            </a:rPr>
            <a:t> 1)  Thomas B. Reed, Free Energy of Formation of Binary Compounds, 
</a:t>
          </a:r>
          <a:r>
            <a:rPr lang="en-US" cap="none" sz="1000" b="1" i="0" u="none" baseline="0">
              <a:solidFill>
                <a:srgbClr val="000000"/>
              </a:solidFill>
              <a:latin typeface="Arial"/>
              <a:ea typeface="Arial"/>
              <a:cs typeface="Arial"/>
            </a:rPr>
            <a:t>       MIT Press, Cambridge, MA, 1971. 
</a:t>
          </a:r>
          <a:r>
            <a:rPr lang="en-US" cap="none" sz="1000" b="1" i="0" u="none" baseline="0">
              <a:solidFill>
                <a:srgbClr val="000000"/>
              </a:solidFill>
              <a:latin typeface="Arial"/>
              <a:ea typeface="Arial"/>
              <a:cs typeface="Arial"/>
            </a:rPr>
            <a:t> 2) D. R. Stull and H. Prophet, JANAF Thermochemical Tables, 
</a:t>
          </a:r>
          <a:r>
            <a:rPr lang="en-US" cap="none" sz="1000" b="1" i="0" u="none" baseline="0">
              <a:solidFill>
                <a:srgbClr val="000000"/>
              </a:solidFill>
              <a:latin typeface="Arial"/>
              <a:ea typeface="Arial"/>
              <a:cs typeface="Arial"/>
            </a:rPr>
            <a:t>     NSRDS-NBS 37, U.S. Dept of Commerce, National Bureau of Standards, 1971     </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This is an Internet Resource for MET 320 - Metallurgical Thermodynamics.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Disclaimer: These diagrams are provided for educational purposes only and should not be relied on for design or analysis. There may be errors in some data. The user assumes all liability associated with the use of the diagrams.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p>
      </xdr:txBody>
    </xdr:sp>
    <xdr:clientData/>
  </xdr:twoCellAnchor>
  <xdr:twoCellAnchor>
    <xdr:from>
      <xdr:col>5</xdr:col>
      <xdr:colOff>0</xdr:colOff>
      <xdr:row>3</xdr:row>
      <xdr:rowOff>0</xdr:rowOff>
    </xdr:from>
    <xdr:to>
      <xdr:col>6</xdr:col>
      <xdr:colOff>0</xdr:colOff>
      <xdr:row>4</xdr:row>
      <xdr:rowOff>9525</xdr:rowOff>
    </xdr:to>
    <xdr:sp macro="[0]!SelectAll">
      <xdr:nvSpPr>
        <xdr:cNvPr id="2" name="Text Box 73"/>
        <xdr:cNvSpPr txBox="1">
          <a:spLocks noChangeArrowheads="1"/>
        </xdr:cNvSpPr>
      </xdr:nvSpPr>
      <xdr:spPr>
        <a:xfrm>
          <a:off x="3143250" y="809625"/>
          <a:ext cx="609600" cy="247650"/>
        </a:xfrm>
        <a:prstGeom prst="rect">
          <a:avLst/>
        </a:prstGeom>
        <a:solidFill>
          <a:srgbClr val="0000FF"/>
        </a:solidFill>
        <a:ln w="9525" cmpd="sng">
          <a:solidFill>
            <a:srgbClr val="000000"/>
          </a:solidFill>
          <a:headEnd type="none"/>
          <a:tailEnd type="none"/>
        </a:ln>
      </xdr:spPr>
      <xdr:txBody>
        <a:bodyPr vertOverflow="clip" wrap="square" lIns="27432" tIns="22860" rIns="27432" bIns="22860" anchor="ctr"/>
        <a:p>
          <a:pPr algn="ctr">
            <a:defRPr/>
          </a:pPr>
          <a:r>
            <a:rPr lang="en-US" cap="none" sz="800" b="0" i="0" u="none" baseline="0">
              <a:solidFill>
                <a:srgbClr val="FFFFFF"/>
              </a:solidFill>
              <a:latin typeface="Arial"/>
              <a:ea typeface="Arial"/>
              <a:cs typeface="Arial"/>
            </a:rPr>
            <a:t>Select All</a:t>
          </a:r>
        </a:p>
      </xdr:txBody>
    </xdr:sp>
    <xdr:clientData/>
  </xdr:twoCellAnchor>
  <xdr:twoCellAnchor>
    <xdr:from>
      <xdr:col>5</xdr:col>
      <xdr:colOff>0</xdr:colOff>
      <xdr:row>4</xdr:row>
      <xdr:rowOff>0</xdr:rowOff>
    </xdr:from>
    <xdr:to>
      <xdr:col>6</xdr:col>
      <xdr:colOff>0</xdr:colOff>
      <xdr:row>5</xdr:row>
      <xdr:rowOff>0</xdr:rowOff>
    </xdr:to>
    <xdr:sp macro="[0]!DeSelectAll">
      <xdr:nvSpPr>
        <xdr:cNvPr id="3" name="Text Box 74"/>
        <xdr:cNvSpPr txBox="1">
          <a:spLocks noChangeArrowheads="1"/>
        </xdr:cNvSpPr>
      </xdr:nvSpPr>
      <xdr:spPr>
        <a:xfrm>
          <a:off x="3143250" y="1047750"/>
          <a:ext cx="609600" cy="238125"/>
        </a:xfrm>
        <a:prstGeom prst="rect">
          <a:avLst/>
        </a:prstGeom>
        <a:solidFill>
          <a:srgbClr val="660066"/>
        </a:solidFill>
        <a:ln w="15875" cmpd="sng">
          <a:solidFill>
            <a:srgbClr val="0000FF"/>
          </a:solidFill>
          <a:headEnd type="none"/>
          <a:tailEnd type="none"/>
        </a:ln>
      </xdr:spPr>
      <xdr:txBody>
        <a:bodyPr vertOverflow="clip" wrap="square" lIns="27432" tIns="22860" rIns="27432" bIns="22860" anchor="ctr"/>
        <a:p>
          <a:pPr algn="ctr">
            <a:defRPr/>
          </a:pPr>
          <a:r>
            <a:rPr lang="en-US" cap="none" sz="800" b="0" i="0" u="none" baseline="0">
              <a:solidFill>
                <a:srgbClr val="FFFFFF"/>
              </a:solidFill>
              <a:latin typeface="Arial"/>
              <a:ea typeface="Arial"/>
              <a:cs typeface="Arial"/>
            </a:rPr>
            <a:t>DeselectAll</a:t>
          </a:r>
        </a:p>
      </xdr:txBody>
    </xdr:sp>
    <xdr:clientData/>
  </xdr:twoCellAnchor>
  <xdr:twoCellAnchor>
    <xdr:from>
      <xdr:col>2</xdr:col>
      <xdr:colOff>76200</xdr:colOff>
      <xdr:row>17</xdr:row>
      <xdr:rowOff>219075</xdr:rowOff>
    </xdr:from>
    <xdr:to>
      <xdr:col>3</xdr:col>
      <xdr:colOff>161925</xdr:colOff>
      <xdr:row>19</xdr:row>
      <xdr:rowOff>219075</xdr:rowOff>
    </xdr:to>
    <xdr:sp macro="[0]!MakeSelectionEllingham">
      <xdr:nvSpPr>
        <xdr:cNvPr id="4" name="Text Box 75"/>
        <xdr:cNvSpPr txBox="1">
          <a:spLocks noChangeArrowheads="1"/>
        </xdr:cNvSpPr>
      </xdr:nvSpPr>
      <xdr:spPr>
        <a:xfrm>
          <a:off x="1295400" y="4362450"/>
          <a:ext cx="790575" cy="476250"/>
        </a:xfrm>
        <a:prstGeom prst="rect">
          <a:avLst/>
        </a:prstGeom>
        <a:solidFill>
          <a:srgbClr val="0000FF"/>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FFFFFF"/>
              </a:solidFill>
              <a:latin typeface="Arial"/>
              <a:ea typeface="Arial"/>
              <a:cs typeface="Arial"/>
            </a:rPr>
            <a:t>Run Selections</a:t>
          </a:r>
        </a:p>
      </xdr:txBody>
    </xdr:sp>
    <xdr:clientData/>
  </xdr:twoCellAnchor>
  <xdr:twoCellAnchor>
    <xdr:from>
      <xdr:col>4</xdr:col>
      <xdr:colOff>352425</xdr:colOff>
      <xdr:row>6</xdr:row>
      <xdr:rowOff>0</xdr:rowOff>
    </xdr:from>
    <xdr:to>
      <xdr:col>6</xdr:col>
      <xdr:colOff>28575</xdr:colOff>
      <xdr:row>81</xdr:row>
      <xdr:rowOff>85725</xdr:rowOff>
    </xdr:to>
    <xdr:sp>
      <xdr:nvSpPr>
        <xdr:cNvPr id="5" name="Rectangle 76"/>
        <xdr:cNvSpPr>
          <a:spLocks/>
        </xdr:cNvSpPr>
      </xdr:nvSpPr>
      <xdr:spPr>
        <a:xfrm>
          <a:off x="2886075" y="1524000"/>
          <a:ext cx="895350" cy="179451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95250</xdr:colOff>
      <xdr:row>0</xdr:row>
      <xdr:rowOff>95250</xdr:rowOff>
    </xdr:from>
    <xdr:to>
      <xdr:col>8</xdr:col>
      <xdr:colOff>38100</xdr:colOff>
      <xdr:row>3</xdr:row>
      <xdr:rowOff>0</xdr:rowOff>
    </xdr:to>
    <xdr:sp>
      <xdr:nvSpPr>
        <xdr:cNvPr id="6" name="Text Box 77"/>
        <xdr:cNvSpPr txBox="1">
          <a:spLocks noChangeArrowheads="1"/>
        </xdr:cNvSpPr>
      </xdr:nvSpPr>
      <xdr:spPr>
        <a:xfrm>
          <a:off x="95250" y="95250"/>
          <a:ext cx="4914900" cy="7143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To make a custom diagram, select one anion and the desired cations and click on "Run Selections" to construct the Ellingham Diagram of the selected data.  The diagram will be saved as a new worksheet (Tab) with the name entered when prompted. </a:t>
          </a:r>
        </a:p>
      </xdr:txBody>
    </xdr:sp>
    <xdr:clientData/>
  </xdr:twoCellAnchor>
  <xdr:twoCellAnchor>
    <xdr:from>
      <xdr:col>9</xdr:col>
      <xdr:colOff>571500</xdr:colOff>
      <xdr:row>25</xdr:row>
      <xdr:rowOff>171450</xdr:rowOff>
    </xdr:from>
    <xdr:to>
      <xdr:col>18</xdr:col>
      <xdr:colOff>257175</xdr:colOff>
      <xdr:row>32</xdr:row>
      <xdr:rowOff>95250</xdr:rowOff>
    </xdr:to>
    <xdr:sp>
      <xdr:nvSpPr>
        <xdr:cNvPr id="7" name="TextBox 1"/>
        <xdr:cNvSpPr txBox="1">
          <a:spLocks noChangeArrowheads="1"/>
        </xdr:cNvSpPr>
      </xdr:nvSpPr>
      <xdr:spPr>
        <a:xfrm>
          <a:off x="6153150" y="6219825"/>
          <a:ext cx="5172075" cy="1590675"/>
        </a:xfrm>
        <a:prstGeom prst="rect">
          <a:avLst/>
        </a:prstGeom>
        <a:solidFill>
          <a:srgbClr val="FFFFFF"/>
        </a:solidFill>
        <a:ln w="9525" cmpd="sng">
          <a:solidFill>
            <a:srgbClr val="BCBCBC"/>
          </a:solidFill>
          <a:headEnd type="none"/>
          <a:tailEnd type="none"/>
        </a:ln>
      </xdr:spPr>
      <xdr:txBody>
        <a:bodyPr vertOverflow="clip" wrap="square" lIns="27432" tIns="27432" rIns="0" bIns="0"/>
        <a:p>
          <a:pPr algn="l">
            <a:defRPr/>
          </a:pPr>
          <a:r>
            <a:rPr lang="en-US" cap="none" sz="1100" b="1" i="0" u="none" baseline="0">
              <a:solidFill>
                <a:srgbClr val="FF0000"/>
              </a:solidFill>
              <a:latin typeface="Calibri"/>
              <a:ea typeface="Calibri"/>
              <a:cs typeface="Calibri"/>
            </a:rPr>
            <a:t>This application is designed to run with Microsoft Excel 2003</a:t>
          </a:r>
          <a:r>
            <a:rPr lang="en-US" cap="none" sz="1100" b="1" i="0" u="none" baseline="30000">
              <a:solidFill>
                <a:srgbClr val="FF0000"/>
              </a:solidFill>
              <a:latin typeface="Calibri"/>
              <a:ea typeface="Calibri"/>
              <a:cs typeface="Calibri"/>
            </a:rPr>
            <a:t>©</a:t>
          </a:r>
          <a:r>
            <a:rPr lang="en-US" cap="none" sz="1100" b="1" i="0" u="none" baseline="0">
              <a:solidFill>
                <a:srgbClr val="FF0000"/>
              </a:solidFill>
              <a:latin typeface="Calibri"/>
              <a:ea typeface="Calibri"/>
              <a:cs typeface="Calibri"/>
            </a:rPr>
            <a:t>  It will not function on later versions of Excel</a:t>
          </a:r>
          <a:r>
            <a:rPr lang="en-US" cap="none" sz="1100" b="1" i="0" u="none" baseline="30000">
              <a:solidFill>
                <a:srgbClr val="FF0000"/>
              </a:solidFill>
              <a:latin typeface="Calibri"/>
              <a:ea typeface="Calibri"/>
              <a:cs typeface="Calibri"/>
            </a:rPr>
            <a:t>©</a:t>
          </a:r>
          <a:r>
            <a:rPr lang="en-US" cap="none" sz="1100" b="1" i="0" u="none" baseline="0">
              <a:solidFill>
                <a:srgbClr val="FF0000"/>
              </a:solidFill>
              <a:latin typeface="Calibri"/>
              <a:ea typeface="Calibri"/>
              <a:cs typeface="Calibri"/>
            </a:rPr>
            <a:t> because later versions of Excel</a:t>
          </a:r>
          <a:r>
            <a:rPr lang="en-US" cap="none" sz="1100" b="1" i="0" u="none" baseline="30000">
              <a:solidFill>
                <a:srgbClr val="FF0000"/>
              </a:solidFill>
              <a:latin typeface="Calibri"/>
              <a:ea typeface="Calibri"/>
              <a:cs typeface="Calibri"/>
            </a:rPr>
            <a:t></a:t>
          </a:r>
          <a:r>
            <a:rPr lang="en-US" cap="none" sz="1100" b="1" i="0" u="none" baseline="0">
              <a:solidFill>
                <a:srgbClr val="FF0000"/>
              </a:solidFill>
              <a:latin typeface="Calibri"/>
              <a:ea typeface="Calibri"/>
              <a:cs typeface="Calibri"/>
            </a:rPr>
            <a:t> use "Word Art" for graphic rendering , which does not allow the graphic rendering flexibiliy that earlier versions did according to Microsoft</a:t>
          </a:r>
          <a:r>
            <a:rPr lang="en-US" cap="none" sz="1100" b="1" i="0" u="none" baseline="30000">
              <a:solidFill>
                <a:srgbClr val="FF0000"/>
              </a:solidFill>
              <a:latin typeface="Arial"/>
              <a:ea typeface="Arial"/>
              <a:cs typeface="Arial"/>
            </a:rPr>
            <a:t>©</a:t>
          </a:r>
          <a:r>
            <a:rPr lang="en-US" cap="none" sz="1100" b="1" i="0" u="none" baseline="0">
              <a:solidFill>
                <a:srgbClr val="FF0000"/>
              </a:solidFill>
              <a:latin typeface="Calibri"/>
              <a:ea typeface="Calibri"/>
              <a:cs typeface="Calibri"/>
            </a:rPr>
            <a:t>.
</a:t>
          </a:r>
          <a:r>
            <a:rPr lang="en-US" cap="none" sz="1100" b="1" i="0" u="none" baseline="0">
              <a:solidFill>
                <a:srgbClr val="FF0000"/>
              </a:solidFill>
              <a:latin typeface="Calibri"/>
              <a:ea typeface="Calibri"/>
              <a:cs typeface="Calibri"/>
            </a:rPr>
            <a:t>
</a:t>
          </a:r>
          <a:r>
            <a:rPr lang="en-US" cap="none" sz="1100" b="1" i="0" u="none" baseline="0">
              <a:solidFill>
                <a:srgbClr val="FF0000"/>
              </a:solidFill>
              <a:latin typeface="Calibri"/>
              <a:ea typeface="Calibri"/>
              <a:cs typeface="Calibri"/>
            </a:rPr>
            <a:t>To run the MACROS that build the diagrams, set your Excel</a:t>
          </a:r>
          <a:r>
            <a:rPr lang="en-US" cap="none" sz="1100" b="1" i="0" u="none" baseline="30000">
              <a:solidFill>
                <a:srgbClr val="FF0000"/>
              </a:solidFill>
              <a:latin typeface="Arial"/>
              <a:ea typeface="Arial"/>
              <a:cs typeface="Arial"/>
            </a:rPr>
            <a:t>©</a:t>
          </a:r>
          <a:r>
            <a:rPr lang="en-US" cap="none" sz="1100" b="1" i="0" u="none" baseline="0">
              <a:solidFill>
                <a:srgbClr val="FF0000"/>
              </a:solidFill>
              <a:latin typeface="Calibri"/>
              <a:ea typeface="Calibri"/>
              <a:cs typeface="Calibri"/>
            </a:rPr>
            <a:t> security level (under Tools) to "Low".  You should probalby return it to at least "Medium" when you are finished.</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104775</xdr:colOff>
      <xdr:row>0</xdr:row>
      <xdr:rowOff>219075</xdr:rowOff>
    </xdr:from>
    <xdr:to>
      <xdr:col>3</xdr:col>
      <xdr:colOff>114300</xdr:colOff>
      <xdr:row>1</xdr:row>
      <xdr:rowOff>161925</xdr:rowOff>
    </xdr:to>
    <xdr:sp macro="[0]!CreateEllingham">
      <xdr:nvSpPr>
        <xdr:cNvPr id="1" name="Text Box 9"/>
        <xdr:cNvSpPr txBox="1">
          <a:spLocks noChangeArrowheads="1"/>
        </xdr:cNvSpPr>
      </xdr:nvSpPr>
      <xdr:spPr>
        <a:xfrm>
          <a:off x="1781175" y="219075"/>
          <a:ext cx="342900" cy="171450"/>
        </a:xfrm>
        <a:prstGeom prst="rect">
          <a:avLst/>
        </a:prstGeom>
        <a:solidFill>
          <a:srgbClr val="0000FF"/>
        </a:solidFill>
        <a:ln w="952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FFFFFF"/>
              </a:solidFill>
              <a:latin typeface="Arial"/>
              <a:ea typeface="Arial"/>
              <a:cs typeface="Arial"/>
            </a:rPr>
            <a:t>RUN</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276225</xdr:colOff>
      <xdr:row>0</xdr:row>
      <xdr:rowOff>95250</xdr:rowOff>
    </xdr:from>
    <xdr:to>
      <xdr:col>3</xdr:col>
      <xdr:colOff>695325</xdr:colOff>
      <xdr:row>1</xdr:row>
      <xdr:rowOff>38100</xdr:rowOff>
    </xdr:to>
    <xdr:sp macro="[0]!CreateEllingham">
      <xdr:nvSpPr>
        <xdr:cNvPr id="1" name="Text Box 1"/>
        <xdr:cNvSpPr txBox="1">
          <a:spLocks noChangeArrowheads="1"/>
        </xdr:cNvSpPr>
      </xdr:nvSpPr>
      <xdr:spPr>
        <a:xfrm>
          <a:off x="2295525" y="95250"/>
          <a:ext cx="419100" cy="209550"/>
        </a:xfrm>
        <a:prstGeom prst="rect">
          <a:avLst/>
        </a:prstGeom>
        <a:solidFill>
          <a:srgbClr val="0000FF"/>
        </a:solidFill>
        <a:ln w="952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FFFFFF"/>
              </a:solidFill>
              <a:latin typeface="Arial"/>
              <a:ea typeface="Arial"/>
              <a:cs typeface="Arial"/>
            </a:rPr>
            <a:t>RUN</a:t>
          </a:r>
        </a:p>
      </xdr:txBody>
    </xdr:sp>
    <xdr:clientData/>
  </xdr:twoCellAnchor>
  <xdr:twoCellAnchor>
    <xdr:from>
      <xdr:col>7</xdr:col>
      <xdr:colOff>276225</xdr:colOff>
      <xdr:row>0</xdr:row>
      <xdr:rowOff>95250</xdr:rowOff>
    </xdr:from>
    <xdr:to>
      <xdr:col>7</xdr:col>
      <xdr:colOff>695325</xdr:colOff>
      <xdr:row>1</xdr:row>
      <xdr:rowOff>38100</xdr:rowOff>
    </xdr:to>
    <xdr:sp macro="[0]!CreateEllingham">
      <xdr:nvSpPr>
        <xdr:cNvPr id="2" name="Text Box 2"/>
        <xdr:cNvSpPr txBox="1">
          <a:spLocks noChangeArrowheads="1"/>
        </xdr:cNvSpPr>
      </xdr:nvSpPr>
      <xdr:spPr>
        <a:xfrm>
          <a:off x="5372100" y="95250"/>
          <a:ext cx="419100" cy="209550"/>
        </a:xfrm>
        <a:prstGeom prst="rect">
          <a:avLst/>
        </a:prstGeom>
        <a:solidFill>
          <a:srgbClr val="0000FF"/>
        </a:solidFill>
        <a:ln w="952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FFFFFF"/>
              </a:solidFill>
              <a:latin typeface="Arial"/>
              <a:ea typeface="Arial"/>
              <a:cs typeface="Arial"/>
            </a:rPr>
            <a:t>RUN</a:t>
          </a:r>
        </a:p>
      </xdr:txBody>
    </xdr:sp>
    <xdr:clientData/>
  </xdr:twoCellAnchor>
  <xdr:twoCellAnchor>
    <xdr:from>
      <xdr:col>11</xdr:col>
      <xdr:colOff>276225</xdr:colOff>
      <xdr:row>0</xdr:row>
      <xdr:rowOff>95250</xdr:rowOff>
    </xdr:from>
    <xdr:to>
      <xdr:col>11</xdr:col>
      <xdr:colOff>695325</xdr:colOff>
      <xdr:row>1</xdr:row>
      <xdr:rowOff>38100</xdr:rowOff>
    </xdr:to>
    <xdr:sp macro="[0]!CreateEllingham">
      <xdr:nvSpPr>
        <xdr:cNvPr id="3" name="Text Box 3"/>
        <xdr:cNvSpPr txBox="1">
          <a:spLocks noChangeArrowheads="1"/>
        </xdr:cNvSpPr>
      </xdr:nvSpPr>
      <xdr:spPr>
        <a:xfrm>
          <a:off x="8467725" y="95250"/>
          <a:ext cx="419100" cy="209550"/>
        </a:xfrm>
        <a:prstGeom prst="rect">
          <a:avLst/>
        </a:prstGeom>
        <a:solidFill>
          <a:srgbClr val="0000FF"/>
        </a:solidFill>
        <a:ln w="952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FFFFFF"/>
              </a:solidFill>
              <a:latin typeface="Arial"/>
              <a:ea typeface="Arial"/>
              <a:cs typeface="Arial"/>
            </a:rPr>
            <a:t>RUN</a:t>
          </a:r>
        </a:p>
      </xdr:txBody>
    </xdr:sp>
    <xdr:clientData/>
  </xdr:twoCellAnchor>
  <xdr:twoCellAnchor>
    <xdr:from>
      <xdr:col>15</xdr:col>
      <xdr:colOff>276225</xdr:colOff>
      <xdr:row>0</xdr:row>
      <xdr:rowOff>95250</xdr:rowOff>
    </xdr:from>
    <xdr:to>
      <xdr:col>15</xdr:col>
      <xdr:colOff>695325</xdr:colOff>
      <xdr:row>1</xdr:row>
      <xdr:rowOff>38100</xdr:rowOff>
    </xdr:to>
    <xdr:sp macro="[0]!CreateEllingham">
      <xdr:nvSpPr>
        <xdr:cNvPr id="4" name="Text Box 4"/>
        <xdr:cNvSpPr txBox="1">
          <a:spLocks noChangeArrowheads="1"/>
        </xdr:cNvSpPr>
      </xdr:nvSpPr>
      <xdr:spPr>
        <a:xfrm>
          <a:off x="11525250" y="95250"/>
          <a:ext cx="419100" cy="209550"/>
        </a:xfrm>
        <a:prstGeom prst="rect">
          <a:avLst/>
        </a:prstGeom>
        <a:solidFill>
          <a:srgbClr val="0000FF"/>
        </a:solidFill>
        <a:ln w="952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FFFFFF"/>
              </a:solidFill>
              <a:latin typeface="Arial"/>
              <a:ea typeface="Arial"/>
              <a:cs typeface="Arial"/>
            </a:rPr>
            <a:t>RUN</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0</xdr:row>
      <xdr:rowOff>85725</xdr:rowOff>
    </xdr:from>
    <xdr:to>
      <xdr:col>3</xdr:col>
      <xdr:colOff>76200</xdr:colOff>
      <xdr:row>1</xdr:row>
      <xdr:rowOff>66675</xdr:rowOff>
    </xdr:to>
    <xdr:sp macro="[0]!CreateEllingham">
      <xdr:nvSpPr>
        <xdr:cNvPr id="1" name="Text Box 3"/>
        <xdr:cNvSpPr txBox="1">
          <a:spLocks noChangeArrowheads="1"/>
        </xdr:cNvSpPr>
      </xdr:nvSpPr>
      <xdr:spPr>
        <a:xfrm>
          <a:off x="2286000" y="85725"/>
          <a:ext cx="333375" cy="209550"/>
        </a:xfrm>
        <a:prstGeom prst="rect">
          <a:avLst/>
        </a:prstGeom>
        <a:solidFill>
          <a:srgbClr val="0000FF"/>
        </a:solidFill>
        <a:ln w="952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FFFFFF"/>
              </a:solidFill>
              <a:latin typeface="Arial"/>
              <a:ea typeface="Arial"/>
              <a:cs typeface="Arial"/>
            </a:rPr>
            <a:t>RUN</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276225</xdr:colOff>
      <xdr:row>0</xdr:row>
      <xdr:rowOff>95250</xdr:rowOff>
    </xdr:from>
    <xdr:to>
      <xdr:col>3</xdr:col>
      <xdr:colOff>695325</xdr:colOff>
      <xdr:row>1</xdr:row>
      <xdr:rowOff>38100</xdr:rowOff>
    </xdr:to>
    <xdr:sp macro="[0]!CreateEllingham">
      <xdr:nvSpPr>
        <xdr:cNvPr id="1" name="Text Box 1"/>
        <xdr:cNvSpPr txBox="1">
          <a:spLocks noChangeArrowheads="1"/>
        </xdr:cNvSpPr>
      </xdr:nvSpPr>
      <xdr:spPr>
        <a:xfrm>
          <a:off x="2647950" y="95250"/>
          <a:ext cx="419100" cy="209550"/>
        </a:xfrm>
        <a:prstGeom prst="rect">
          <a:avLst/>
        </a:prstGeom>
        <a:solidFill>
          <a:srgbClr val="0000FF"/>
        </a:solidFill>
        <a:ln w="952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FFFFFF"/>
              </a:solidFill>
              <a:latin typeface="Arial"/>
              <a:ea typeface="Arial"/>
              <a:cs typeface="Arial"/>
            </a:rPr>
            <a:t>RUN</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0.56925</cdr:x>
      <cdr:y>0.7045</cdr:y>
    </cdr:from>
    <cdr:to>
      <cdr:x>0.88225</cdr:x>
      <cdr:y>0.8385</cdr:y>
    </cdr:to>
    <cdr:sp>
      <cdr:nvSpPr>
        <cdr:cNvPr id="1" name="TextBox 1"/>
        <cdr:cNvSpPr txBox="1">
          <a:spLocks noChangeArrowheads="1"/>
        </cdr:cNvSpPr>
      </cdr:nvSpPr>
      <cdr:spPr>
        <a:xfrm>
          <a:off x="3629025" y="5781675"/>
          <a:ext cx="2000250" cy="1104900"/>
        </a:xfrm>
        <a:prstGeom prst="rect">
          <a:avLst/>
        </a:prstGeom>
        <a:solidFill>
          <a:srgbClr val="FFFFFF"/>
        </a:solidFill>
        <a:ln w="9525" cmpd="sng">
          <a:solidFill>
            <a:srgbClr val="000000"/>
          </a:solidFill>
          <a:headEnd type="none"/>
          <a:tailEnd type="none"/>
        </a:ln>
      </cdr:spPr>
      <cdr:txBody>
        <a:bodyPr vertOverflow="clip" wrap="square"/>
        <a:p>
          <a:pPr algn="l">
            <a:defRPr/>
          </a:pPr>
          <a:r>
            <a:rPr lang="en-US" cap="none" sz="800" b="0" i="0" u="none" baseline="0">
              <a:latin typeface="Arial"/>
              <a:ea typeface="Arial"/>
              <a:cs typeface="Arial"/>
            </a:rPr>
            <a:t>m - Element Melting
b  - Element Boiling
M - Compound Melting
B  - Compound Boiling
Use the 'mouse-over' feature on the active Excel</a:t>
          </a:r>
          <a:r>
            <a:rPr lang="en-US" cap="none" sz="800" b="0" i="0" u="none" baseline="30000">
              <a:latin typeface="Arial"/>
              <a:ea typeface="Arial"/>
              <a:cs typeface="Arial"/>
            </a:rPr>
            <a:t>®</a:t>
          </a:r>
          <a:r>
            <a:rPr lang="en-US" cap="none" sz="800" b="0" i="0" u="none" baseline="0">
              <a:latin typeface="Arial"/>
              <a:ea typeface="Arial"/>
              <a:cs typeface="Arial"/>
            </a:rPr>
            <a:t> worksheet to precisely identify the correct associated reaction.</a:t>
          </a:r>
        </a:p>
      </cdr:txBody>
    </cdr:sp>
  </cdr:relSizeAnchor>
  <cdr:relSizeAnchor xmlns:cdr="http://schemas.openxmlformats.org/drawingml/2006/chartDrawing">
    <cdr:from>
      <cdr:x>0.073</cdr:x>
      <cdr:y>0.0475</cdr:y>
    </cdr:from>
    <cdr:to>
      <cdr:x>0.075</cdr:x>
      <cdr:y>0.049</cdr:y>
    </cdr:to>
    <cdr:sp>
      <cdr:nvSpPr>
        <cdr:cNvPr id="2" name="Line 2"/>
        <cdr:cNvSpPr>
          <a:spLocks/>
        </cdr:cNvSpPr>
      </cdr:nvSpPr>
      <cdr:spPr>
        <a:xfrm flipH="1" flipV="1">
          <a:off x="457200" y="381000"/>
          <a:ext cx="9525" cy="95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0.91975</cdr:x>
      <cdr:y>0.0475</cdr:y>
    </cdr:from>
    <cdr:to>
      <cdr:x>0.92175</cdr:x>
      <cdr:y>0.049</cdr:y>
    </cdr:to>
    <cdr:sp>
      <cdr:nvSpPr>
        <cdr:cNvPr id="3" name="Line 3"/>
        <cdr:cNvSpPr>
          <a:spLocks/>
        </cdr:cNvSpPr>
      </cdr:nvSpPr>
      <cdr:spPr>
        <a:xfrm flipV="1">
          <a:off x="5876925" y="381000"/>
          <a:ext cx="9525" cy="95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0.073</cdr:x>
      <cdr:y>0.86725</cdr:y>
    </cdr:from>
    <cdr:to>
      <cdr:x>0.075</cdr:x>
      <cdr:y>0.8695</cdr:y>
    </cdr:to>
    <cdr:sp>
      <cdr:nvSpPr>
        <cdr:cNvPr id="4" name="Line 4"/>
        <cdr:cNvSpPr>
          <a:spLocks/>
        </cdr:cNvSpPr>
      </cdr:nvSpPr>
      <cdr:spPr>
        <a:xfrm flipH="1">
          <a:off x="457200" y="7124700"/>
          <a:ext cx="9525" cy="190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0.91975</cdr:x>
      <cdr:y>0.86725</cdr:y>
    </cdr:from>
    <cdr:to>
      <cdr:x>0.92175</cdr:x>
      <cdr:y>0.8695</cdr:y>
    </cdr:to>
    <cdr:sp>
      <cdr:nvSpPr>
        <cdr:cNvPr id="5" name="Line 5"/>
        <cdr:cNvSpPr>
          <a:spLocks/>
        </cdr:cNvSpPr>
      </cdr:nvSpPr>
      <cdr:spPr>
        <a:xfrm>
          <a:off x="5876925" y="7124700"/>
          <a:ext cx="9525" cy="190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0.98275</cdr:x>
      <cdr:y>0.049</cdr:y>
    </cdr:from>
    <cdr:to>
      <cdr:x>0.98275</cdr:x>
      <cdr:y>0.94325</cdr:y>
    </cdr:to>
    <cdr:sp>
      <cdr:nvSpPr>
        <cdr:cNvPr id="6" name="Line 6"/>
        <cdr:cNvSpPr>
          <a:spLocks/>
        </cdr:cNvSpPr>
      </cdr:nvSpPr>
      <cdr:spPr>
        <a:xfrm>
          <a:off x="6276975" y="400050"/>
          <a:ext cx="0" cy="7353300"/>
        </a:xfrm>
        <a:prstGeom prst="line">
          <a:avLst/>
        </a:prstGeom>
        <a:noFill/>
        <a:ln w="317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0.1695</cdr:x>
      <cdr:y>0.94325</cdr:y>
    </cdr:from>
    <cdr:to>
      <cdr:x>0.98275</cdr:x>
      <cdr:y>0.94325</cdr:y>
    </cdr:to>
    <cdr:sp>
      <cdr:nvSpPr>
        <cdr:cNvPr id="7" name="Line 7"/>
        <cdr:cNvSpPr>
          <a:spLocks/>
        </cdr:cNvSpPr>
      </cdr:nvSpPr>
      <cdr:spPr>
        <a:xfrm flipH="1">
          <a:off x="1076325" y="7753350"/>
          <a:ext cx="5200650" cy="0"/>
        </a:xfrm>
        <a:prstGeom prst="line">
          <a:avLst/>
        </a:prstGeom>
        <a:noFill/>
        <a:ln w="317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0.979</cdr:x>
      <cdr:y>0.04875</cdr:y>
    </cdr:from>
    <cdr:to>
      <cdr:x>0.98275</cdr:x>
      <cdr:y>0.049</cdr:y>
    </cdr:to>
    <cdr:sp>
      <cdr:nvSpPr>
        <cdr:cNvPr id="8" name="Line 8"/>
        <cdr:cNvSpPr>
          <a:spLocks/>
        </cdr:cNvSpPr>
      </cdr:nvSpPr>
      <cdr:spPr>
        <a:xfrm flipH="1" flipV="1">
          <a:off x="6248400" y="400050"/>
          <a:ext cx="28575"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0.98275</cdr:x>
      <cdr:y>0.0425</cdr:y>
    </cdr:from>
    <cdr:to>
      <cdr:x>1</cdr:x>
      <cdr:y>0.06525</cdr:y>
    </cdr:to>
    <cdr:sp>
      <cdr:nvSpPr>
        <cdr:cNvPr id="9" name="TextBox 9"/>
        <cdr:cNvSpPr txBox="1">
          <a:spLocks noChangeArrowheads="1"/>
        </cdr:cNvSpPr>
      </cdr:nvSpPr>
      <cdr:spPr>
        <a:xfrm>
          <a:off x="6276975" y="342900"/>
          <a:ext cx="180975" cy="190500"/>
        </a:xfrm>
        <a:prstGeom prst="rect">
          <a:avLst/>
        </a:prstGeom>
        <a:noFill/>
        <a:ln w="9525" cmpd="sng">
          <a:noFill/>
        </a:ln>
      </cdr:spPr>
      <cdr:txBody>
        <a:bodyPr vertOverflow="clip" wrap="square"/>
        <a:p>
          <a:pPr algn="l">
            <a:defRPr/>
          </a:pPr>
          <a:r>
            <a:rPr lang="en-US" cap="none" sz="500" b="0" i="0" u="none" baseline="0">
              <a:latin typeface="Arial"/>
              <a:ea typeface="Arial"/>
              <a:cs typeface="Arial"/>
            </a:rPr>
            <a:t>10</a:t>
          </a:r>
          <a:r>
            <a:rPr lang="en-US" cap="none" sz="400" b="0" i="0" u="none" baseline="30000">
              <a:latin typeface="Arial"/>
              <a:ea typeface="Arial"/>
              <a:cs typeface="Arial"/>
            </a:rPr>
            <a:t>0</a:t>
          </a:r>
        </a:p>
      </cdr:txBody>
    </cdr:sp>
  </cdr:relSizeAnchor>
  <cdr:relSizeAnchor xmlns:cdr="http://schemas.openxmlformats.org/drawingml/2006/chartDrawing">
    <cdr:from>
      <cdr:x>0.979</cdr:x>
      <cdr:y>0.1125</cdr:y>
    </cdr:from>
    <cdr:to>
      <cdr:x>0.98275</cdr:x>
      <cdr:y>0.11325</cdr:y>
    </cdr:to>
    <cdr:sp>
      <cdr:nvSpPr>
        <cdr:cNvPr id="10" name="Line 10"/>
        <cdr:cNvSpPr>
          <a:spLocks/>
        </cdr:cNvSpPr>
      </cdr:nvSpPr>
      <cdr:spPr>
        <a:xfrm flipH="1" flipV="1">
          <a:off x="6248400" y="923925"/>
          <a:ext cx="28575" cy="95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0.98275</cdr:x>
      <cdr:y>0.10675</cdr:y>
    </cdr:from>
    <cdr:to>
      <cdr:x>1</cdr:x>
      <cdr:y>0.12875</cdr:y>
    </cdr:to>
    <cdr:sp>
      <cdr:nvSpPr>
        <cdr:cNvPr id="11" name="TextBox 11"/>
        <cdr:cNvSpPr txBox="1">
          <a:spLocks noChangeArrowheads="1"/>
        </cdr:cNvSpPr>
      </cdr:nvSpPr>
      <cdr:spPr>
        <a:xfrm>
          <a:off x="6276975" y="876300"/>
          <a:ext cx="180975" cy="180975"/>
        </a:xfrm>
        <a:prstGeom prst="rect">
          <a:avLst/>
        </a:prstGeom>
        <a:noFill/>
        <a:ln w="9525" cmpd="sng">
          <a:noFill/>
        </a:ln>
      </cdr:spPr>
      <cdr:txBody>
        <a:bodyPr vertOverflow="clip" wrap="square"/>
        <a:p>
          <a:pPr algn="l">
            <a:defRPr/>
          </a:pPr>
          <a:r>
            <a:rPr lang="en-US" cap="none" sz="500" b="0" i="0" u="none" baseline="0">
              <a:latin typeface="Arial"/>
              <a:ea typeface="Arial"/>
              <a:cs typeface="Arial"/>
            </a:rPr>
            <a:t>10</a:t>
          </a:r>
          <a:r>
            <a:rPr lang="en-US" cap="none" sz="400" b="0" i="0" u="none" baseline="30000">
              <a:latin typeface="Arial"/>
              <a:ea typeface="Arial"/>
              <a:cs typeface="Arial"/>
            </a:rPr>
            <a:t>-2</a:t>
          </a:r>
        </a:p>
      </cdr:txBody>
    </cdr:sp>
  </cdr:relSizeAnchor>
  <cdr:relSizeAnchor xmlns:cdr="http://schemas.openxmlformats.org/drawingml/2006/chartDrawing">
    <cdr:from>
      <cdr:x>0.979</cdr:x>
      <cdr:y>0.1765</cdr:y>
    </cdr:from>
    <cdr:to>
      <cdr:x>0.98275</cdr:x>
      <cdr:y>0.17825</cdr:y>
    </cdr:to>
    <cdr:sp>
      <cdr:nvSpPr>
        <cdr:cNvPr id="12" name="Line 12"/>
        <cdr:cNvSpPr>
          <a:spLocks/>
        </cdr:cNvSpPr>
      </cdr:nvSpPr>
      <cdr:spPr>
        <a:xfrm flipH="1" flipV="1">
          <a:off x="6248400" y="1447800"/>
          <a:ext cx="28575" cy="190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0.98275</cdr:x>
      <cdr:y>0.171</cdr:y>
    </cdr:from>
    <cdr:to>
      <cdr:x>1</cdr:x>
      <cdr:y>0.1945</cdr:y>
    </cdr:to>
    <cdr:sp>
      <cdr:nvSpPr>
        <cdr:cNvPr id="13" name="TextBox 13"/>
        <cdr:cNvSpPr txBox="1">
          <a:spLocks noChangeArrowheads="1"/>
        </cdr:cNvSpPr>
      </cdr:nvSpPr>
      <cdr:spPr>
        <a:xfrm>
          <a:off x="6276975" y="1400175"/>
          <a:ext cx="180975" cy="190500"/>
        </a:xfrm>
        <a:prstGeom prst="rect">
          <a:avLst/>
        </a:prstGeom>
        <a:noFill/>
        <a:ln w="9525" cmpd="sng">
          <a:noFill/>
        </a:ln>
      </cdr:spPr>
      <cdr:txBody>
        <a:bodyPr vertOverflow="clip" wrap="square"/>
        <a:p>
          <a:pPr algn="l">
            <a:defRPr/>
          </a:pPr>
          <a:r>
            <a:rPr lang="en-US" cap="none" sz="500" b="0" i="0" u="none" baseline="0">
              <a:latin typeface="Arial"/>
              <a:ea typeface="Arial"/>
              <a:cs typeface="Arial"/>
            </a:rPr>
            <a:t>10</a:t>
          </a:r>
          <a:r>
            <a:rPr lang="en-US" cap="none" sz="400" b="0" i="0" u="none" baseline="30000">
              <a:latin typeface="Arial"/>
              <a:ea typeface="Arial"/>
              <a:cs typeface="Arial"/>
            </a:rPr>
            <a:t>-4</a:t>
          </a:r>
        </a:p>
      </cdr:txBody>
    </cdr:sp>
  </cdr:relSizeAnchor>
  <cdr:relSizeAnchor xmlns:cdr="http://schemas.openxmlformats.org/drawingml/2006/chartDrawing">
    <cdr:from>
      <cdr:x>0.979</cdr:x>
      <cdr:y>0.2415</cdr:y>
    </cdr:from>
    <cdr:to>
      <cdr:x>0.98275</cdr:x>
      <cdr:y>0.2425</cdr:y>
    </cdr:to>
    <cdr:sp>
      <cdr:nvSpPr>
        <cdr:cNvPr id="14" name="Line 14"/>
        <cdr:cNvSpPr>
          <a:spLocks/>
        </cdr:cNvSpPr>
      </cdr:nvSpPr>
      <cdr:spPr>
        <a:xfrm flipH="1" flipV="1">
          <a:off x="6248400" y="1981200"/>
          <a:ext cx="28575" cy="95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0.98275</cdr:x>
      <cdr:y>0.236</cdr:y>
    </cdr:from>
    <cdr:to>
      <cdr:x>1</cdr:x>
      <cdr:y>0.25775</cdr:y>
    </cdr:to>
    <cdr:sp>
      <cdr:nvSpPr>
        <cdr:cNvPr id="15" name="TextBox 15"/>
        <cdr:cNvSpPr txBox="1">
          <a:spLocks noChangeArrowheads="1"/>
        </cdr:cNvSpPr>
      </cdr:nvSpPr>
      <cdr:spPr>
        <a:xfrm>
          <a:off x="6276975" y="1933575"/>
          <a:ext cx="180975" cy="180975"/>
        </a:xfrm>
        <a:prstGeom prst="rect">
          <a:avLst/>
        </a:prstGeom>
        <a:noFill/>
        <a:ln w="9525" cmpd="sng">
          <a:noFill/>
        </a:ln>
      </cdr:spPr>
      <cdr:txBody>
        <a:bodyPr vertOverflow="clip" wrap="square"/>
        <a:p>
          <a:pPr algn="l">
            <a:defRPr/>
          </a:pPr>
          <a:r>
            <a:rPr lang="en-US" cap="none" sz="500" b="0" i="0" u="none" baseline="0">
              <a:latin typeface="Arial"/>
              <a:ea typeface="Arial"/>
              <a:cs typeface="Arial"/>
            </a:rPr>
            <a:t>10</a:t>
          </a:r>
          <a:r>
            <a:rPr lang="en-US" cap="none" sz="400" b="0" i="0" u="none" baseline="30000">
              <a:latin typeface="Arial"/>
              <a:ea typeface="Arial"/>
              <a:cs typeface="Arial"/>
            </a:rPr>
            <a:t>-6</a:t>
          </a:r>
        </a:p>
      </cdr:txBody>
    </cdr:sp>
  </cdr:relSizeAnchor>
  <cdr:relSizeAnchor xmlns:cdr="http://schemas.openxmlformats.org/drawingml/2006/chartDrawing">
    <cdr:from>
      <cdr:x>0.979</cdr:x>
      <cdr:y>0.30575</cdr:y>
    </cdr:from>
    <cdr:to>
      <cdr:x>0.98275</cdr:x>
      <cdr:y>0.30725</cdr:y>
    </cdr:to>
    <cdr:sp>
      <cdr:nvSpPr>
        <cdr:cNvPr id="16" name="Line 16"/>
        <cdr:cNvSpPr>
          <a:spLocks/>
        </cdr:cNvSpPr>
      </cdr:nvSpPr>
      <cdr:spPr>
        <a:xfrm flipH="1" flipV="1">
          <a:off x="6248400" y="2505075"/>
          <a:ext cx="28575" cy="95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0.98275</cdr:x>
      <cdr:y>0.30075</cdr:y>
    </cdr:from>
    <cdr:to>
      <cdr:x>1</cdr:x>
      <cdr:y>0.32275</cdr:y>
    </cdr:to>
    <cdr:sp>
      <cdr:nvSpPr>
        <cdr:cNvPr id="17" name="TextBox 17"/>
        <cdr:cNvSpPr txBox="1">
          <a:spLocks noChangeArrowheads="1"/>
        </cdr:cNvSpPr>
      </cdr:nvSpPr>
      <cdr:spPr>
        <a:xfrm>
          <a:off x="6276975" y="2466975"/>
          <a:ext cx="180975" cy="180975"/>
        </a:xfrm>
        <a:prstGeom prst="rect">
          <a:avLst/>
        </a:prstGeom>
        <a:noFill/>
        <a:ln w="9525" cmpd="sng">
          <a:noFill/>
        </a:ln>
      </cdr:spPr>
      <cdr:txBody>
        <a:bodyPr vertOverflow="clip" wrap="square"/>
        <a:p>
          <a:pPr algn="l">
            <a:defRPr/>
          </a:pPr>
          <a:r>
            <a:rPr lang="en-US" cap="none" sz="500" b="0" i="0" u="none" baseline="0">
              <a:latin typeface="Arial"/>
              <a:ea typeface="Arial"/>
              <a:cs typeface="Arial"/>
            </a:rPr>
            <a:t>10</a:t>
          </a:r>
          <a:r>
            <a:rPr lang="en-US" cap="none" sz="400" b="0" i="0" u="none" baseline="30000">
              <a:latin typeface="Arial"/>
              <a:ea typeface="Arial"/>
              <a:cs typeface="Arial"/>
            </a:rPr>
            <a:t>-8</a:t>
          </a:r>
        </a:p>
      </cdr:txBody>
    </cdr:sp>
  </cdr:relSizeAnchor>
  <cdr:relSizeAnchor xmlns:cdr="http://schemas.openxmlformats.org/drawingml/2006/chartDrawing">
    <cdr:from>
      <cdr:x>0.979</cdr:x>
      <cdr:y>0.37</cdr:y>
    </cdr:from>
    <cdr:to>
      <cdr:x>0.98275</cdr:x>
      <cdr:y>0.3715</cdr:y>
    </cdr:to>
    <cdr:sp>
      <cdr:nvSpPr>
        <cdr:cNvPr id="18" name="Line 18"/>
        <cdr:cNvSpPr>
          <a:spLocks/>
        </cdr:cNvSpPr>
      </cdr:nvSpPr>
      <cdr:spPr>
        <a:xfrm flipH="1" flipV="1">
          <a:off x="6248400" y="3038475"/>
          <a:ext cx="28575" cy="95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0.98275</cdr:x>
      <cdr:y>0.365</cdr:y>
    </cdr:from>
    <cdr:to>
      <cdr:x>1</cdr:x>
      <cdr:y>0.387</cdr:y>
    </cdr:to>
    <cdr:sp>
      <cdr:nvSpPr>
        <cdr:cNvPr id="19" name="TextBox 19"/>
        <cdr:cNvSpPr txBox="1">
          <a:spLocks noChangeArrowheads="1"/>
        </cdr:cNvSpPr>
      </cdr:nvSpPr>
      <cdr:spPr>
        <a:xfrm>
          <a:off x="6276975" y="2990850"/>
          <a:ext cx="180975" cy="180975"/>
        </a:xfrm>
        <a:prstGeom prst="rect">
          <a:avLst/>
        </a:prstGeom>
        <a:noFill/>
        <a:ln w="9525" cmpd="sng">
          <a:noFill/>
        </a:ln>
      </cdr:spPr>
      <cdr:txBody>
        <a:bodyPr vertOverflow="clip" wrap="square"/>
        <a:p>
          <a:pPr algn="l">
            <a:defRPr/>
          </a:pPr>
          <a:r>
            <a:rPr lang="en-US" cap="none" sz="500" b="0" i="0" u="none" baseline="0">
              <a:latin typeface="Arial"/>
              <a:ea typeface="Arial"/>
              <a:cs typeface="Arial"/>
            </a:rPr>
            <a:t>10</a:t>
          </a:r>
          <a:r>
            <a:rPr lang="en-US" cap="none" sz="400" b="0" i="0" u="none" baseline="30000">
              <a:latin typeface="Arial"/>
              <a:ea typeface="Arial"/>
              <a:cs typeface="Arial"/>
            </a:rPr>
            <a:t>-10</a:t>
          </a:r>
        </a:p>
      </cdr:txBody>
    </cdr:sp>
  </cdr:relSizeAnchor>
  <cdr:relSizeAnchor xmlns:cdr="http://schemas.openxmlformats.org/drawingml/2006/chartDrawing">
    <cdr:from>
      <cdr:x>0.979</cdr:x>
      <cdr:y>0.434</cdr:y>
    </cdr:from>
    <cdr:to>
      <cdr:x>0.98275</cdr:x>
      <cdr:y>0.43575</cdr:y>
    </cdr:to>
    <cdr:sp>
      <cdr:nvSpPr>
        <cdr:cNvPr id="20" name="Line 20"/>
        <cdr:cNvSpPr>
          <a:spLocks/>
        </cdr:cNvSpPr>
      </cdr:nvSpPr>
      <cdr:spPr>
        <a:xfrm flipH="1" flipV="1">
          <a:off x="6248400" y="3562350"/>
          <a:ext cx="28575" cy="190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0.98275</cdr:x>
      <cdr:y>0.42925</cdr:y>
    </cdr:from>
    <cdr:to>
      <cdr:x>1</cdr:x>
      <cdr:y>0.45125</cdr:y>
    </cdr:to>
    <cdr:sp>
      <cdr:nvSpPr>
        <cdr:cNvPr id="21" name="TextBox 21"/>
        <cdr:cNvSpPr txBox="1">
          <a:spLocks noChangeArrowheads="1"/>
        </cdr:cNvSpPr>
      </cdr:nvSpPr>
      <cdr:spPr>
        <a:xfrm>
          <a:off x="6276975" y="3524250"/>
          <a:ext cx="180975" cy="180975"/>
        </a:xfrm>
        <a:prstGeom prst="rect">
          <a:avLst/>
        </a:prstGeom>
        <a:noFill/>
        <a:ln w="9525" cmpd="sng">
          <a:noFill/>
        </a:ln>
      </cdr:spPr>
      <cdr:txBody>
        <a:bodyPr vertOverflow="clip" wrap="square"/>
        <a:p>
          <a:pPr algn="l">
            <a:defRPr/>
          </a:pPr>
          <a:r>
            <a:rPr lang="en-US" cap="none" sz="500" b="0" i="0" u="none" baseline="0">
              <a:latin typeface="Arial"/>
              <a:ea typeface="Arial"/>
              <a:cs typeface="Arial"/>
            </a:rPr>
            <a:t>10</a:t>
          </a:r>
          <a:r>
            <a:rPr lang="en-US" cap="none" sz="400" b="0" i="0" u="none" baseline="30000">
              <a:latin typeface="Arial"/>
              <a:ea typeface="Arial"/>
              <a:cs typeface="Arial"/>
            </a:rPr>
            <a:t>-12</a:t>
          </a:r>
        </a:p>
      </cdr:txBody>
    </cdr:sp>
  </cdr:relSizeAnchor>
  <cdr:relSizeAnchor xmlns:cdr="http://schemas.openxmlformats.org/drawingml/2006/chartDrawing">
    <cdr:from>
      <cdr:x>0.979</cdr:x>
      <cdr:y>0.49825</cdr:y>
    </cdr:from>
    <cdr:to>
      <cdr:x>0.98275</cdr:x>
      <cdr:y>0.50075</cdr:y>
    </cdr:to>
    <cdr:sp>
      <cdr:nvSpPr>
        <cdr:cNvPr id="22" name="Line 22"/>
        <cdr:cNvSpPr>
          <a:spLocks/>
        </cdr:cNvSpPr>
      </cdr:nvSpPr>
      <cdr:spPr>
        <a:xfrm flipH="1" flipV="1">
          <a:off x="6248400" y="4086225"/>
          <a:ext cx="28575" cy="190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0.98275</cdr:x>
      <cdr:y>0.49425</cdr:y>
    </cdr:from>
    <cdr:to>
      <cdr:x>1</cdr:x>
      <cdr:y>0.516</cdr:y>
    </cdr:to>
    <cdr:sp>
      <cdr:nvSpPr>
        <cdr:cNvPr id="23" name="TextBox 23"/>
        <cdr:cNvSpPr txBox="1">
          <a:spLocks noChangeArrowheads="1"/>
        </cdr:cNvSpPr>
      </cdr:nvSpPr>
      <cdr:spPr>
        <a:xfrm>
          <a:off x="6276975" y="4057650"/>
          <a:ext cx="180975" cy="180975"/>
        </a:xfrm>
        <a:prstGeom prst="rect">
          <a:avLst/>
        </a:prstGeom>
        <a:noFill/>
        <a:ln w="9525" cmpd="sng">
          <a:noFill/>
        </a:ln>
      </cdr:spPr>
      <cdr:txBody>
        <a:bodyPr vertOverflow="clip" wrap="square"/>
        <a:p>
          <a:pPr algn="l">
            <a:defRPr/>
          </a:pPr>
          <a:r>
            <a:rPr lang="en-US" cap="none" sz="500" b="0" i="0" u="none" baseline="0">
              <a:latin typeface="Arial"/>
              <a:ea typeface="Arial"/>
              <a:cs typeface="Arial"/>
            </a:rPr>
            <a:t>10</a:t>
          </a:r>
          <a:r>
            <a:rPr lang="en-US" cap="none" sz="400" b="0" i="0" u="none" baseline="30000">
              <a:latin typeface="Arial"/>
              <a:ea typeface="Arial"/>
              <a:cs typeface="Arial"/>
            </a:rPr>
            <a:t>-14</a:t>
          </a:r>
        </a:p>
      </cdr:txBody>
    </cdr:sp>
  </cdr:relSizeAnchor>
  <cdr:relSizeAnchor xmlns:cdr="http://schemas.openxmlformats.org/drawingml/2006/chartDrawing">
    <cdr:from>
      <cdr:x>0.979</cdr:x>
      <cdr:y>0.5625</cdr:y>
    </cdr:from>
    <cdr:to>
      <cdr:x>0.98275</cdr:x>
      <cdr:y>0.56475</cdr:y>
    </cdr:to>
    <cdr:sp>
      <cdr:nvSpPr>
        <cdr:cNvPr id="24" name="Line 24"/>
        <cdr:cNvSpPr>
          <a:spLocks/>
        </cdr:cNvSpPr>
      </cdr:nvSpPr>
      <cdr:spPr>
        <a:xfrm flipH="1" flipV="1">
          <a:off x="6248400" y="4619625"/>
          <a:ext cx="28575" cy="190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0.98275</cdr:x>
      <cdr:y>0.55825</cdr:y>
    </cdr:from>
    <cdr:to>
      <cdr:x>1</cdr:x>
      <cdr:y>0.581</cdr:y>
    </cdr:to>
    <cdr:sp>
      <cdr:nvSpPr>
        <cdr:cNvPr id="25" name="TextBox 25"/>
        <cdr:cNvSpPr txBox="1">
          <a:spLocks noChangeArrowheads="1"/>
        </cdr:cNvSpPr>
      </cdr:nvSpPr>
      <cdr:spPr>
        <a:xfrm>
          <a:off x="6276975" y="4581525"/>
          <a:ext cx="180975" cy="190500"/>
        </a:xfrm>
        <a:prstGeom prst="rect">
          <a:avLst/>
        </a:prstGeom>
        <a:noFill/>
        <a:ln w="9525" cmpd="sng">
          <a:noFill/>
        </a:ln>
      </cdr:spPr>
      <cdr:txBody>
        <a:bodyPr vertOverflow="clip" wrap="square"/>
        <a:p>
          <a:pPr algn="l">
            <a:defRPr/>
          </a:pPr>
          <a:r>
            <a:rPr lang="en-US" cap="none" sz="500" b="0" i="0" u="none" baseline="0">
              <a:latin typeface="Arial"/>
              <a:ea typeface="Arial"/>
              <a:cs typeface="Arial"/>
            </a:rPr>
            <a:t>10</a:t>
          </a:r>
          <a:r>
            <a:rPr lang="en-US" cap="none" sz="400" b="0" i="0" u="none" baseline="30000">
              <a:latin typeface="Arial"/>
              <a:ea typeface="Arial"/>
              <a:cs typeface="Arial"/>
            </a:rPr>
            <a:t>-16</a:t>
          </a:r>
        </a:p>
      </cdr:txBody>
    </cdr:sp>
  </cdr:relSizeAnchor>
  <cdr:relSizeAnchor xmlns:cdr="http://schemas.openxmlformats.org/drawingml/2006/chartDrawing">
    <cdr:from>
      <cdr:x>0.979</cdr:x>
      <cdr:y>0.6265</cdr:y>
    </cdr:from>
    <cdr:to>
      <cdr:x>0.98275</cdr:x>
      <cdr:y>0.629</cdr:y>
    </cdr:to>
    <cdr:sp>
      <cdr:nvSpPr>
        <cdr:cNvPr id="26" name="Line 26"/>
        <cdr:cNvSpPr>
          <a:spLocks/>
        </cdr:cNvSpPr>
      </cdr:nvSpPr>
      <cdr:spPr>
        <a:xfrm flipH="1" flipV="1">
          <a:off x="6248400" y="5143500"/>
          <a:ext cx="28575" cy="190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0.98275</cdr:x>
      <cdr:y>0.62325</cdr:y>
    </cdr:from>
    <cdr:to>
      <cdr:x>1</cdr:x>
      <cdr:y>0.64525</cdr:y>
    </cdr:to>
    <cdr:sp>
      <cdr:nvSpPr>
        <cdr:cNvPr id="27" name="TextBox 27"/>
        <cdr:cNvSpPr txBox="1">
          <a:spLocks noChangeArrowheads="1"/>
        </cdr:cNvSpPr>
      </cdr:nvSpPr>
      <cdr:spPr>
        <a:xfrm>
          <a:off x="6276975" y="5114925"/>
          <a:ext cx="180975" cy="180975"/>
        </a:xfrm>
        <a:prstGeom prst="rect">
          <a:avLst/>
        </a:prstGeom>
        <a:noFill/>
        <a:ln w="9525" cmpd="sng">
          <a:noFill/>
        </a:ln>
      </cdr:spPr>
      <cdr:txBody>
        <a:bodyPr vertOverflow="clip" wrap="square"/>
        <a:p>
          <a:pPr algn="l">
            <a:defRPr/>
          </a:pPr>
          <a:r>
            <a:rPr lang="en-US" cap="none" sz="500" b="0" i="0" u="none" baseline="0">
              <a:latin typeface="Arial"/>
              <a:ea typeface="Arial"/>
              <a:cs typeface="Arial"/>
            </a:rPr>
            <a:t>10</a:t>
          </a:r>
          <a:r>
            <a:rPr lang="en-US" cap="none" sz="400" b="0" i="0" u="none" baseline="30000">
              <a:latin typeface="Arial"/>
              <a:ea typeface="Arial"/>
              <a:cs typeface="Arial"/>
            </a:rPr>
            <a:t>-18</a:t>
          </a:r>
        </a:p>
      </cdr:txBody>
    </cdr:sp>
  </cdr:relSizeAnchor>
  <cdr:relSizeAnchor xmlns:cdr="http://schemas.openxmlformats.org/drawingml/2006/chartDrawing">
    <cdr:from>
      <cdr:x>0.979</cdr:x>
      <cdr:y>0.69075</cdr:y>
    </cdr:from>
    <cdr:to>
      <cdr:x>0.98275</cdr:x>
      <cdr:y>0.694</cdr:y>
    </cdr:to>
    <cdr:sp>
      <cdr:nvSpPr>
        <cdr:cNvPr id="28" name="Line 28"/>
        <cdr:cNvSpPr>
          <a:spLocks/>
        </cdr:cNvSpPr>
      </cdr:nvSpPr>
      <cdr:spPr>
        <a:xfrm flipH="1" flipV="1">
          <a:off x="6248400" y="5676900"/>
          <a:ext cx="28575" cy="285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0.98275</cdr:x>
      <cdr:y>0.6875</cdr:y>
    </cdr:from>
    <cdr:to>
      <cdr:x>1</cdr:x>
      <cdr:y>0.7095</cdr:y>
    </cdr:to>
    <cdr:sp>
      <cdr:nvSpPr>
        <cdr:cNvPr id="29" name="TextBox 29"/>
        <cdr:cNvSpPr txBox="1">
          <a:spLocks noChangeArrowheads="1"/>
        </cdr:cNvSpPr>
      </cdr:nvSpPr>
      <cdr:spPr>
        <a:xfrm>
          <a:off x="6276975" y="5648325"/>
          <a:ext cx="180975" cy="180975"/>
        </a:xfrm>
        <a:prstGeom prst="rect">
          <a:avLst/>
        </a:prstGeom>
        <a:noFill/>
        <a:ln w="9525" cmpd="sng">
          <a:noFill/>
        </a:ln>
      </cdr:spPr>
      <cdr:txBody>
        <a:bodyPr vertOverflow="clip" wrap="square"/>
        <a:p>
          <a:pPr algn="l">
            <a:defRPr/>
          </a:pPr>
          <a:r>
            <a:rPr lang="en-US" cap="none" sz="500" b="0" i="0" u="none" baseline="0">
              <a:latin typeface="Arial"/>
              <a:ea typeface="Arial"/>
              <a:cs typeface="Arial"/>
            </a:rPr>
            <a:t>10</a:t>
          </a:r>
          <a:r>
            <a:rPr lang="en-US" cap="none" sz="400" b="0" i="0" u="none" baseline="30000">
              <a:latin typeface="Arial"/>
              <a:ea typeface="Arial"/>
              <a:cs typeface="Arial"/>
            </a:rPr>
            <a:t>-20</a:t>
          </a:r>
        </a:p>
      </cdr:txBody>
    </cdr:sp>
  </cdr:relSizeAnchor>
  <cdr:relSizeAnchor xmlns:cdr="http://schemas.openxmlformats.org/drawingml/2006/chartDrawing">
    <cdr:from>
      <cdr:x>0.979</cdr:x>
      <cdr:y>0.75575</cdr:y>
    </cdr:from>
    <cdr:to>
      <cdr:x>0.98275</cdr:x>
      <cdr:y>0.75825</cdr:y>
    </cdr:to>
    <cdr:sp>
      <cdr:nvSpPr>
        <cdr:cNvPr id="30" name="Line 30"/>
        <cdr:cNvSpPr>
          <a:spLocks/>
        </cdr:cNvSpPr>
      </cdr:nvSpPr>
      <cdr:spPr>
        <a:xfrm flipH="1" flipV="1">
          <a:off x="6248400" y="6210300"/>
          <a:ext cx="28575" cy="190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0.98275</cdr:x>
      <cdr:y>0.7525</cdr:y>
    </cdr:from>
    <cdr:to>
      <cdr:x>1</cdr:x>
      <cdr:y>0.7745</cdr:y>
    </cdr:to>
    <cdr:sp>
      <cdr:nvSpPr>
        <cdr:cNvPr id="31" name="TextBox 31"/>
        <cdr:cNvSpPr txBox="1">
          <a:spLocks noChangeArrowheads="1"/>
        </cdr:cNvSpPr>
      </cdr:nvSpPr>
      <cdr:spPr>
        <a:xfrm>
          <a:off x="6276975" y="6181725"/>
          <a:ext cx="180975" cy="180975"/>
        </a:xfrm>
        <a:prstGeom prst="rect">
          <a:avLst/>
        </a:prstGeom>
        <a:noFill/>
        <a:ln w="9525" cmpd="sng">
          <a:noFill/>
        </a:ln>
      </cdr:spPr>
      <cdr:txBody>
        <a:bodyPr vertOverflow="clip" wrap="square"/>
        <a:p>
          <a:pPr algn="l">
            <a:defRPr/>
          </a:pPr>
          <a:r>
            <a:rPr lang="en-US" cap="none" sz="500" b="0" i="0" u="none" baseline="0">
              <a:latin typeface="Arial"/>
              <a:ea typeface="Arial"/>
              <a:cs typeface="Arial"/>
            </a:rPr>
            <a:t>10</a:t>
          </a:r>
          <a:r>
            <a:rPr lang="en-US" cap="none" sz="400" b="0" i="0" u="none" baseline="30000">
              <a:latin typeface="Arial"/>
              <a:ea typeface="Arial"/>
              <a:cs typeface="Arial"/>
            </a:rPr>
            <a:t>-22</a:t>
          </a:r>
        </a:p>
      </cdr:txBody>
    </cdr:sp>
  </cdr:relSizeAnchor>
  <cdr:relSizeAnchor xmlns:cdr="http://schemas.openxmlformats.org/drawingml/2006/chartDrawing">
    <cdr:from>
      <cdr:x>0.979</cdr:x>
      <cdr:y>0.819</cdr:y>
    </cdr:from>
    <cdr:to>
      <cdr:x>0.98275</cdr:x>
      <cdr:y>0.82325</cdr:y>
    </cdr:to>
    <cdr:sp>
      <cdr:nvSpPr>
        <cdr:cNvPr id="32" name="Line 32"/>
        <cdr:cNvSpPr>
          <a:spLocks/>
        </cdr:cNvSpPr>
      </cdr:nvSpPr>
      <cdr:spPr>
        <a:xfrm flipH="1" flipV="1">
          <a:off x="6248400" y="6724650"/>
          <a:ext cx="28575" cy="381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0.98275</cdr:x>
      <cdr:y>0.81675</cdr:y>
    </cdr:from>
    <cdr:to>
      <cdr:x>1</cdr:x>
      <cdr:y>0.8385</cdr:y>
    </cdr:to>
    <cdr:sp>
      <cdr:nvSpPr>
        <cdr:cNvPr id="33" name="TextBox 33"/>
        <cdr:cNvSpPr txBox="1">
          <a:spLocks noChangeArrowheads="1"/>
        </cdr:cNvSpPr>
      </cdr:nvSpPr>
      <cdr:spPr>
        <a:xfrm>
          <a:off x="6276975" y="6705600"/>
          <a:ext cx="180975" cy="180975"/>
        </a:xfrm>
        <a:prstGeom prst="rect">
          <a:avLst/>
        </a:prstGeom>
        <a:noFill/>
        <a:ln w="9525" cmpd="sng">
          <a:noFill/>
        </a:ln>
      </cdr:spPr>
      <cdr:txBody>
        <a:bodyPr vertOverflow="clip" wrap="square"/>
        <a:p>
          <a:pPr algn="l">
            <a:defRPr/>
          </a:pPr>
          <a:r>
            <a:rPr lang="en-US" cap="none" sz="500" b="0" i="0" u="none" baseline="0">
              <a:latin typeface="Arial"/>
              <a:ea typeface="Arial"/>
              <a:cs typeface="Arial"/>
            </a:rPr>
            <a:t>10</a:t>
          </a:r>
          <a:r>
            <a:rPr lang="en-US" cap="none" sz="400" b="0" i="0" u="none" baseline="30000">
              <a:latin typeface="Arial"/>
              <a:ea typeface="Arial"/>
              <a:cs typeface="Arial"/>
            </a:rPr>
            <a:t>-24</a:t>
          </a:r>
        </a:p>
      </cdr:txBody>
    </cdr:sp>
  </cdr:relSizeAnchor>
  <cdr:relSizeAnchor xmlns:cdr="http://schemas.openxmlformats.org/drawingml/2006/chartDrawing">
    <cdr:from>
      <cdr:x>0.979</cdr:x>
      <cdr:y>0.88375</cdr:y>
    </cdr:from>
    <cdr:to>
      <cdr:x>0.98275</cdr:x>
      <cdr:y>0.88575</cdr:y>
    </cdr:to>
    <cdr:sp>
      <cdr:nvSpPr>
        <cdr:cNvPr id="34" name="Line 34"/>
        <cdr:cNvSpPr>
          <a:spLocks/>
        </cdr:cNvSpPr>
      </cdr:nvSpPr>
      <cdr:spPr>
        <a:xfrm flipH="1" flipV="1">
          <a:off x="6248400" y="7258050"/>
          <a:ext cx="28575" cy="190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0.98275</cdr:x>
      <cdr:y>0.87975</cdr:y>
    </cdr:from>
    <cdr:to>
      <cdr:x>1</cdr:x>
      <cdr:y>0.901</cdr:y>
    </cdr:to>
    <cdr:sp>
      <cdr:nvSpPr>
        <cdr:cNvPr id="35" name="TextBox 35"/>
        <cdr:cNvSpPr txBox="1">
          <a:spLocks noChangeArrowheads="1"/>
        </cdr:cNvSpPr>
      </cdr:nvSpPr>
      <cdr:spPr>
        <a:xfrm>
          <a:off x="6276975" y="7229475"/>
          <a:ext cx="180975" cy="171450"/>
        </a:xfrm>
        <a:prstGeom prst="rect">
          <a:avLst/>
        </a:prstGeom>
        <a:noFill/>
        <a:ln w="9525" cmpd="sng">
          <a:noFill/>
        </a:ln>
      </cdr:spPr>
      <cdr:txBody>
        <a:bodyPr vertOverflow="clip" wrap="square"/>
        <a:p>
          <a:pPr algn="l">
            <a:defRPr/>
          </a:pPr>
          <a:r>
            <a:rPr lang="en-US" cap="none" sz="500" b="0" i="0" u="none" baseline="0">
              <a:latin typeface="Arial"/>
              <a:ea typeface="Arial"/>
              <a:cs typeface="Arial"/>
            </a:rPr>
            <a:t>10</a:t>
          </a:r>
          <a:r>
            <a:rPr lang="en-US" cap="none" sz="400" b="0" i="0" u="none" baseline="30000">
              <a:latin typeface="Arial"/>
              <a:ea typeface="Arial"/>
              <a:cs typeface="Arial"/>
            </a:rPr>
            <a:t>-26</a:t>
          </a:r>
        </a:p>
      </cdr:txBody>
    </cdr:sp>
  </cdr:relSizeAnchor>
  <cdr:relSizeAnchor xmlns:cdr="http://schemas.openxmlformats.org/drawingml/2006/chartDrawing">
    <cdr:from>
      <cdr:x>0.92975</cdr:x>
      <cdr:y>0.94025</cdr:y>
    </cdr:from>
    <cdr:to>
      <cdr:x>0.9325</cdr:x>
      <cdr:y>0.94325</cdr:y>
    </cdr:to>
    <cdr:sp>
      <cdr:nvSpPr>
        <cdr:cNvPr id="36" name="Line 36"/>
        <cdr:cNvSpPr>
          <a:spLocks/>
        </cdr:cNvSpPr>
      </cdr:nvSpPr>
      <cdr:spPr>
        <a:xfrm flipH="1" flipV="1">
          <a:off x="5934075" y="7724775"/>
          <a:ext cx="19050" cy="285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0.925</cdr:x>
      <cdr:y>0.94325</cdr:y>
    </cdr:from>
    <cdr:to>
      <cdr:x>0.9565</cdr:x>
      <cdr:y>0.9675</cdr:y>
    </cdr:to>
    <cdr:sp>
      <cdr:nvSpPr>
        <cdr:cNvPr id="37" name="TextBox 37"/>
        <cdr:cNvSpPr txBox="1">
          <a:spLocks noChangeArrowheads="1"/>
        </cdr:cNvSpPr>
      </cdr:nvSpPr>
      <cdr:spPr>
        <a:xfrm>
          <a:off x="5905500" y="7753350"/>
          <a:ext cx="200025" cy="200025"/>
        </a:xfrm>
        <a:prstGeom prst="rect">
          <a:avLst/>
        </a:prstGeom>
        <a:noFill/>
        <a:ln w="9525" cmpd="sng">
          <a:noFill/>
        </a:ln>
      </cdr:spPr>
      <cdr:txBody>
        <a:bodyPr vertOverflow="clip" wrap="square"/>
        <a:p>
          <a:pPr algn="l">
            <a:defRPr/>
          </a:pPr>
          <a:r>
            <a:rPr lang="en-US" cap="none" sz="500" b="0" i="0" u="none" baseline="0">
              <a:latin typeface="Arial"/>
              <a:ea typeface="Arial"/>
              <a:cs typeface="Arial"/>
            </a:rPr>
            <a:t>10</a:t>
          </a:r>
          <a:r>
            <a:rPr lang="en-US" cap="none" sz="400" b="0" i="0" u="none" baseline="30000">
              <a:latin typeface="Arial"/>
              <a:ea typeface="Arial"/>
              <a:cs typeface="Arial"/>
            </a:rPr>
            <a:t>-28</a:t>
          </a:r>
        </a:p>
      </cdr:txBody>
    </cdr:sp>
  </cdr:relSizeAnchor>
  <cdr:relSizeAnchor xmlns:cdr="http://schemas.openxmlformats.org/drawingml/2006/chartDrawing">
    <cdr:from>
      <cdr:x>0.87225</cdr:x>
      <cdr:y>0.94025</cdr:y>
    </cdr:from>
    <cdr:to>
      <cdr:x>0.8755</cdr:x>
      <cdr:y>0.94325</cdr:y>
    </cdr:to>
    <cdr:sp>
      <cdr:nvSpPr>
        <cdr:cNvPr id="38" name="Line 38"/>
        <cdr:cNvSpPr>
          <a:spLocks/>
        </cdr:cNvSpPr>
      </cdr:nvSpPr>
      <cdr:spPr>
        <a:xfrm flipH="1" flipV="1">
          <a:off x="5572125" y="7724775"/>
          <a:ext cx="19050" cy="285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0.86725</cdr:x>
      <cdr:y>0.94325</cdr:y>
    </cdr:from>
    <cdr:to>
      <cdr:x>0.89975</cdr:x>
      <cdr:y>0.9675</cdr:y>
    </cdr:to>
    <cdr:sp>
      <cdr:nvSpPr>
        <cdr:cNvPr id="39" name="TextBox 39"/>
        <cdr:cNvSpPr txBox="1">
          <a:spLocks noChangeArrowheads="1"/>
        </cdr:cNvSpPr>
      </cdr:nvSpPr>
      <cdr:spPr>
        <a:xfrm>
          <a:off x="5534025" y="7753350"/>
          <a:ext cx="209550" cy="200025"/>
        </a:xfrm>
        <a:prstGeom prst="rect">
          <a:avLst/>
        </a:prstGeom>
        <a:noFill/>
        <a:ln w="9525" cmpd="sng">
          <a:noFill/>
        </a:ln>
      </cdr:spPr>
      <cdr:txBody>
        <a:bodyPr vertOverflow="clip" wrap="square"/>
        <a:p>
          <a:pPr algn="l">
            <a:defRPr/>
          </a:pPr>
          <a:r>
            <a:rPr lang="en-US" cap="none" sz="500" b="0" i="0" u="none" baseline="0">
              <a:latin typeface="Arial"/>
              <a:ea typeface="Arial"/>
              <a:cs typeface="Arial"/>
            </a:rPr>
            <a:t>10</a:t>
          </a:r>
          <a:r>
            <a:rPr lang="en-US" cap="none" sz="400" b="0" i="0" u="none" baseline="30000">
              <a:latin typeface="Arial"/>
              <a:ea typeface="Arial"/>
              <a:cs typeface="Arial"/>
            </a:rPr>
            <a:t>-30</a:t>
          </a:r>
        </a:p>
      </cdr:txBody>
    </cdr:sp>
  </cdr:relSizeAnchor>
  <cdr:relSizeAnchor xmlns:cdr="http://schemas.openxmlformats.org/drawingml/2006/chartDrawing">
    <cdr:from>
      <cdr:x>0.75875</cdr:x>
      <cdr:y>0.94025</cdr:y>
    </cdr:from>
    <cdr:to>
      <cdr:x>0.76125</cdr:x>
      <cdr:y>0.94325</cdr:y>
    </cdr:to>
    <cdr:sp>
      <cdr:nvSpPr>
        <cdr:cNvPr id="40" name="Line 40"/>
        <cdr:cNvSpPr>
          <a:spLocks/>
        </cdr:cNvSpPr>
      </cdr:nvSpPr>
      <cdr:spPr>
        <a:xfrm flipH="1" flipV="1">
          <a:off x="4848225" y="7724775"/>
          <a:ext cx="19050" cy="285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0.75275</cdr:x>
      <cdr:y>0.94325</cdr:y>
    </cdr:from>
    <cdr:to>
      <cdr:x>0.7855</cdr:x>
      <cdr:y>0.9675</cdr:y>
    </cdr:to>
    <cdr:sp>
      <cdr:nvSpPr>
        <cdr:cNvPr id="41" name="TextBox 41"/>
        <cdr:cNvSpPr txBox="1">
          <a:spLocks noChangeArrowheads="1"/>
        </cdr:cNvSpPr>
      </cdr:nvSpPr>
      <cdr:spPr>
        <a:xfrm>
          <a:off x="4810125" y="7753350"/>
          <a:ext cx="209550" cy="200025"/>
        </a:xfrm>
        <a:prstGeom prst="rect">
          <a:avLst/>
        </a:prstGeom>
        <a:noFill/>
        <a:ln w="9525" cmpd="sng">
          <a:noFill/>
        </a:ln>
      </cdr:spPr>
      <cdr:txBody>
        <a:bodyPr vertOverflow="clip" wrap="square"/>
        <a:p>
          <a:pPr algn="l">
            <a:defRPr/>
          </a:pPr>
          <a:r>
            <a:rPr lang="en-US" cap="none" sz="500" b="0" i="0" u="none" baseline="0">
              <a:latin typeface="Arial"/>
              <a:ea typeface="Arial"/>
              <a:cs typeface="Arial"/>
            </a:rPr>
            <a:t>10</a:t>
          </a:r>
          <a:r>
            <a:rPr lang="en-US" cap="none" sz="400" b="0" i="0" u="none" baseline="30000">
              <a:latin typeface="Arial"/>
              <a:ea typeface="Arial"/>
              <a:cs typeface="Arial"/>
            </a:rPr>
            <a:t>-35</a:t>
          </a:r>
        </a:p>
      </cdr:txBody>
    </cdr:sp>
  </cdr:relSizeAnchor>
  <cdr:relSizeAnchor xmlns:cdr="http://schemas.openxmlformats.org/drawingml/2006/chartDrawing">
    <cdr:from>
      <cdr:x>0.67275</cdr:x>
      <cdr:y>0.94025</cdr:y>
    </cdr:from>
    <cdr:to>
      <cdr:x>0.67525</cdr:x>
      <cdr:y>0.94325</cdr:y>
    </cdr:to>
    <cdr:sp>
      <cdr:nvSpPr>
        <cdr:cNvPr id="42" name="Line 42"/>
        <cdr:cNvSpPr>
          <a:spLocks/>
        </cdr:cNvSpPr>
      </cdr:nvSpPr>
      <cdr:spPr>
        <a:xfrm flipH="1" flipV="1">
          <a:off x="4295775" y="7724775"/>
          <a:ext cx="19050" cy="285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0.667</cdr:x>
      <cdr:y>0.94325</cdr:y>
    </cdr:from>
    <cdr:to>
      <cdr:x>0.6995</cdr:x>
      <cdr:y>0.9675</cdr:y>
    </cdr:to>
    <cdr:sp>
      <cdr:nvSpPr>
        <cdr:cNvPr id="43" name="TextBox 43"/>
        <cdr:cNvSpPr txBox="1">
          <a:spLocks noChangeArrowheads="1"/>
        </cdr:cNvSpPr>
      </cdr:nvSpPr>
      <cdr:spPr>
        <a:xfrm>
          <a:off x="4257675" y="7753350"/>
          <a:ext cx="209550" cy="200025"/>
        </a:xfrm>
        <a:prstGeom prst="rect">
          <a:avLst/>
        </a:prstGeom>
        <a:noFill/>
        <a:ln w="9525" cmpd="sng">
          <a:noFill/>
        </a:ln>
      </cdr:spPr>
      <cdr:txBody>
        <a:bodyPr vertOverflow="clip" wrap="square"/>
        <a:p>
          <a:pPr algn="l">
            <a:defRPr/>
          </a:pPr>
          <a:r>
            <a:rPr lang="en-US" cap="none" sz="500" b="0" i="0" u="none" baseline="0">
              <a:latin typeface="Arial"/>
              <a:ea typeface="Arial"/>
              <a:cs typeface="Arial"/>
            </a:rPr>
            <a:t>10</a:t>
          </a:r>
          <a:r>
            <a:rPr lang="en-US" cap="none" sz="400" b="0" i="0" u="none" baseline="30000">
              <a:latin typeface="Arial"/>
              <a:ea typeface="Arial"/>
              <a:cs typeface="Arial"/>
            </a:rPr>
            <a:t>-40</a:t>
          </a:r>
        </a:p>
      </cdr:txBody>
    </cdr:sp>
  </cdr:relSizeAnchor>
  <cdr:relSizeAnchor xmlns:cdr="http://schemas.openxmlformats.org/drawingml/2006/chartDrawing">
    <cdr:from>
      <cdr:x>0.606</cdr:x>
      <cdr:y>0.94025</cdr:y>
    </cdr:from>
    <cdr:to>
      <cdr:x>0.60775</cdr:x>
      <cdr:y>0.94325</cdr:y>
    </cdr:to>
    <cdr:sp>
      <cdr:nvSpPr>
        <cdr:cNvPr id="44" name="Line 44"/>
        <cdr:cNvSpPr>
          <a:spLocks/>
        </cdr:cNvSpPr>
      </cdr:nvSpPr>
      <cdr:spPr>
        <a:xfrm flipH="1" flipV="1">
          <a:off x="3867150" y="7724775"/>
          <a:ext cx="9525" cy="285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0.60025</cdr:x>
      <cdr:y>0.94325</cdr:y>
    </cdr:from>
    <cdr:to>
      <cdr:x>0.63275</cdr:x>
      <cdr:y>0.9675</cdr:y>
    </cdr:to>
    <cdr:sp>
      <cdr:nvSpPr>
        <cdr:cNvPr id="45" name="TextBox 45"/>
        <cdr:cNvSpPr txBox="1">
          <a:spLocks noChangeArrowheads="1"/>
        </cdr:cNvSpPr>
      </cdr:nvSpPr>
      <cdr:spPr>
        <a:xfrm>
          <a:off x="3829050" y="7753350"/>
          <a:ext cx="209550" cy="200025"/>
        </a:xfrm>
        <a:prstGeom prst="rect">
          <a:avLst/>
        </a:prstGeom>
        <a:noFill/>
        <a:ln w="9525" cmpd="sng">
          <a:noFill/>
        </a:ln>
      </cdr:spPr>
      <cdr:txBody>
        <a:bodyPr vertOverflow="clip" wrap="square"/>
        <a:p>
          <a:pPr algn="l">
            <a:defRPr/>
          </a:pPr>
          <a:r>
            <a:rPr lang="en-US" cap="none" sz="500" b="0" i="0" u="none" baseline="0">
              <a:latin typeface="Arial"/>
              <a:ea typeface="Arial"/>
              <a:cs typeface="Arial"/>
            </a:rPr>
            <a:t>10</a:t>
          </a:r>
          <a:r>
            <a:rPr lang="en-US" cap="none" sz="400" b="0" i="0" u="none" baseline="30000">
              <a:latin typeface="Arial"/>
              <a:ea typeface="Arial"/>
              <a:cs typeface="Arial"/>
            </a:rPr>
            <a:t>-45</a:t>
          </a:r>
        </a:p>
      </cdr:txBody>
    </cdr:sp>
  </cdr:relSizeAnchor>
  <cdr:relSizeAnchor xmlns:cdr="http://schemas.openxmlformats.org/drawingml/2006/chartDrawing">
    <cdr:from>
      <cdr:x>0.5525</cdr:x>
      <cdr:y>0.94025</cdr:y>
    </cdr:from>
    <cdr:to>
      <cdr:x>0.55425</cdr:x>
      <cdr:y>0.94325</cdr:y>
    </cdr:to>
    <cdr:sp>
      <cdr:nvSpPr>
        <cdr:cNvPr id="46" name="Line 46"/>
        <cdr:cNvSpPr>
          <a:spLocks/>
        </cdr:cNvSpPr>
      </cdr:nvSpPr>
      <cdr:spPr>
        <a:xfrm flipH="1" flipV="1">
          <a:off x="3524250" y="7724775"/>
          <a:ext cx="9525" cy="285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0.54675</cdr:x>
      <cdr:y>0.94325</cdr:y>
    </cdr:from>
    <cdr:to>
      <cdr:x>0.57925</cdr:x>
      <cdr:y>0.9675</cdr:y>
    </cdr:to>
    <cdr:sp>
      <cdr:nvSpPr>
        <cdr:cNvPr id="47" name="TextBox 47"/>
        <cdr:cNvSpPr txBox="1">
          <a:spLocks noChangeArrowheads="1"/>
        </cdr:cNvSpPr>
      </cdr:nvSpPr>
      <cdr:spPr>
        <a:xfrm>
          <a:off x="3486150" y="7753350"/>
          <a:ext cx="209550" cy="200025"/>
        </a:xfrm>
        <a:prstGeom prst="rect">
          <a:avLst/>
        </a:prstGeom>
        <a:noFill/>
        <a:ln w="9525" cmpd="sng">
          <a:noFill/>
        </a:ln>
      </cdr:spPr>
      <cdr:txBody>
        <a:bodyPr vertOverflow="clip" wrap="square"/>
        <a:p>
          <a:pPr algn="l">
            <a:defRPr/>
          </a:pPr>
          <a:r>
            <a:rPr lang="en-US" cap="none" sz="500" b="0" i="0" u="none" baseline="0">
              <a:latin typeface="Arial"/>
              <a:ea typeface="Arial"/>
              <a:cs typeface="Arial"/>
            </a:rPr>
            <a:t>10</a:t>
          </a:r>
          <a:r>
            <a:rPr lang="en-US" cap="none" sz="400" b="0" i="0" u="none" baseline="30000">
              <a:latin typeface="Arial"/>
              <a:ea typeface="Arial"/>
              <a:cs typeface="Arial"/>
            </a:rPr>
            <a:t>-50</a:t>
          </a:r>
        </a:p>
      </cdr:txBody>
    </cdr:sp>
  </cdr:relSizeAnchor>
  <cdr:relSizeAnchor xmlns:cdr="http://schemas.openxmlformats.org/drawingml/2006/chartDrawing">
    <cdr:from>
      <cdr:x>0.47325</cdr:x>
      <cdr:y>0.94025</cdr:y>
    </cdr:from>
    <cdr:to>
      <cdr:x>0.475</cdr:x>
      <cdr:y>0.94325</cdr:y>
    </cdr:to>
    <cdr:sp>
      <cdr:nvSpPr>
        <cdr:cNvPr id="48" name="Line 48"/>
        <cdr:cNvSpPr>
          <a:spLocks/>
        </cdr:cNvSpPr>
      </cdr:nvSpPr>
      <cdr:spPr>
        <a:xfrm flipH="1" flipV="1">
          <a:off x="3019425" y="7724775"/>
          <a:ext cx="9525" cy="285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0.4665</cdr:x>
      <cdr:y>0.94325</cdr:y>
    </cdr:from>
    <cdr:to>
      <cdr:x>0.49925</cdr:x>
      <cdr:y>0.9675</cdr:y>
    </cdr:to>
    <cdr:sp>
      <cdr:nvSpPr>
        <cdr:cNvPr id="49" name="TextBox 49"/>
        <cdr:cNvSpPr txBox="1">
          <a:spLocks noChangeArrowheads="1"/>
        </cdr:cNvSpPr>
      </cdr:nvSpPr>
      <cdr:spPr>
        <a:xfrm>
          <a:off x="2981325" y="7753350"/>
          <a:ext cx="209550" cy="200025"/>
        </a:xfrm>
        <a:prstGeom prst="rect">
          <a:avLst/>
        </a:prstGeom>
        <a:noFill/>
        <a:ln w="9525" cmpd="sng">
          <a:noFill/>
        </a:ln>
      </cdr:spPr>
      <cdr:txBody>
        <a:bodyPr vertOverflow="clip" wrap="square"/>
        <a:p>
          <a:pPr algn="l">
            <a:defRPr/>
          </a:pPr>
          <a:r>
            <a:rPr lang="en-US" cap="none" sz="500" b="0" i="0" u="none" baseline="0">
              <a:latin typeface="Arial"/>
              <a:ea typeface="Arial"/>
              <a:cs typeface="Arial"/>
            </a:rPr>
            <a:t>10</a:t>
          </a:r>
          <a:r>
            <a:rPr lang="en-US" cap="none" sz="400" b="0" i="0" u="none" baseline="30000">
              <a:latin typeface="Arial"/>
              <a:ea typeface="Arial"/>
              <a:cs typeface="Arial"/>
            </a:rPr>
            <a:t>-60</a:t>
          </a:r>
        </a:p>
      </cdr:txBody>
    </cdr:sp>
  </cdr:relSizeAnchor>
  <cdr:relSizeAnchor xmlns:cdr="http://schemas.openxmlformats.org/drawingml/2006/chartDrawing">
    <cdr:from>
      <cdr:x>0.41575</cdr:x>
      <cdr:y>0.94025</cdr:y>
    </cdr:from>
    <cdr:to>
      <cdr:x>0.4175</cdr:x>
      <cdr:y>0.94325</cdr:y>
    </cdr:to>
    <cdr:sp>
      <cdr:nvSpPr>
        <cdr:cNvPr id="50" name="Line 50"/>
        <cdr:cNvSpPr>
          <a:spLocks/>
        </cdr:cNvSpPr>
      </cdr:nvSpPr>
      <cdr:spPr>
        <a:xfrm flipH="1" flipV="1">
          <a:off x="2647950" y="7724775"/>
          <a:ext cx="9525" cy="285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0.409</cdr:x>
      <cdr:y>0.94325</cdr:y>
    </cdr:from>
    <cdr:to>
      <cdr:x>0.4415</cdr:x>
      <cdr:y>0.9675</cdr:y>
    </cdr:to>
    <cdr:sp>
      <cdr:nvSpPr>
        <cdr:cNvPr id="51" name="TextBox 51"/>
        <cdr:cNvSpPr txBox="1">
          <a:spLocks noChangeArrowheads="1"/>
        </cdr:cNvSpPr>
      </cdr:nvSpPr>
      <cdr:spPr>
        <a:xfrm>
          <a:off x="2609850" y="7753350"/>
          <a:ext cx="209550" cy="200025"/>
        </a:xfrm>
        <a:prstGeom prst="rect">
          <a:avLst/>
        </a:prstGeom>
        <a:noFill/>
        <a:ln w="9525" cmpd="sng">
          <a:noFill/>
        </a:ln>
      </cdr:spPr>
      <cdr:txBody>
        <a:bodyPr vertOverflow="clip" wrap="square"/>
        <a:p>
          <a:pPr algn="l">
            <a:defRPr/>
          </a:pPr>
          <a:r>
            <a:rPr lang="en-US" cap="none" sz="500" b="0" i="0" u="none" baseline="0">
              <a:latin typeface="Arial"/>
              <a:ea typeface="Arial"/>
              <a:cs typeface="Arial"/>
            </a:rPr>
            <a:t>10</a:t>
          </a:r>
          <a:r>
            <a:rPr lang="en-US" cap="none" sz="400" b="0" i="0" u="none" baseline="30000">
              <a:latin typeface="Arial"/>
              <a:ea typeface="Arial"/>
              <a:cs typeface="Arial"/>
            </a:rPr>
            <a:t>-70</a:t>
          </a:r>
        </a:p>
      </cdr:txBody>
    </cdr:sp>
  </cdr:relSizeAnchor>
  <cdr:relSizeAnchor xmlns:cdr="http://schemas.openxmlformats.org/drawingml/2006/chartDrawing">
    <cdr:from>
      <cdr:x>0.37325</cdr:x>
      <cdr:y>0.94025</cdr:y>
    </cdr:from>
    <cdr:to>
      <cdr:x>0.37475</cdr:x>
      <cdr:y>0.94325</cdr:y>
    </cdr:to>
    <cdr:sp>
      <cdr:nvSpPr>
        <cdr:cNvPr id="52" name="Line 52"/>
        <cdr:cNvSpPr>
          <a:spLocks/>
        </cdr:cNvSpPr>
      </cdr:nvSpPr>
      <cdr:spPr>
        <a:xfrm flipH="1" flipV="1">
          <a:off x="2381250" y="7724775"/>
          <a:ext cx="9525" cy="285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0.3665</cdr:x>
      <cdr:y>0.94325</cdr:y>
    </cdr:from>
    <cdr:to>
      <cdr:x>0.399</cdr:x>
      <cdr:y>0.9675</cdr:y>
    </cdr:to>
    <cdr:sp>
      <cdr:nvSpPr>
        <cdr:cNvPr id="53" name="TextBox 53"/>
        <cdr:cNvSpPr txBox="1">
          <a:spLocks noChangeArrowheads="1"/>
        </cdr:cNvSpPr>
      </cdr:nvSpPr>
      <cdr:spPr>
        <a:xfrm>
          <a:off x="2333625" y="7753350"/>
          <a:ext cx="209550" cy="200025"/>
        </a:xfrm>
        <a:prstGeom prst="rect">
          <a:avLst/>
        </a:prstGeom>
        <a:noFill/>
        <a:ln w="9525" cmpd="sng">
          <a:noFill/>
        </a:ln>
      </cdr:spPr>
      <cdr:txBody>
        <a:bodyPr vertOverflow="clip" wrap="square"/>
        <a:p>
          <a:pPr algn="l">
            <a:defRPr/>
          </a:pPr>
          <a:r>
            <a:rPr lang="en-US" cap="none" sz="500" b="0" i="0" u="none" baseline="0">
              <a:latin typeface="Arial"/>
              <a:ea typeface="Arial"/>
              <a:cs typeface="Arial"/>
            </a:rPr>
            <a:t>10</a:t>
          </a:r>
          <a:r>
            <a:rPr lang="en-US" cap="none" sz="400" b="0" i="0" u="none" baseline="30000">
              <a:latin typeface="Arial"/>
              <a:ea typeface="Arial"/>
              <a:cs typeface="Arial"/>
            </a:rPr>
            <a:t>-80</a:t>
          </a:r>
        </a:p>
      </cdr:txBody>
    </cdr:sp>
  </cdr:relSizeAnchor>
  <cdr:relSizeAnchor xmlns:cdr="http://schemas.openxmlformats.org/drawingml/2006/chartDrawing">
    <cdr:from>
      <cdr:x>0.33975</cdr:x>
      <cdr:y>0.94025</cdr:y>
    </cdr:from>
    <cdr:to>
      <cdr:x>0.3415</cdr:x>
      <cdr:y>0.94325</cdr:y>
    </cdr:to>
    <cdr:sp>
      <cdr:nvSpPr>
        <cdr:cNvPr id="54" name="Line 54"/>
        <cdr:cNvSpPr>
          <a:spLocks/>
        </cdr:cNvSpPr>
      </cdr:nvSpPr>
      <cdr:spPr>
        <a:xfrm flipH="1" flipV="1">
          <a:off x="2162175" y="7724775"/>
          <a:ext cx="9525" cy="285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0.333</cdr:x>
      <cdr:y>0.94325</cdr:y>
    </cdr:from>
    <cdr:to>
      <cdr:x>0.36575</cdr:x>
      <cdr:y>0.9675</cdr:y>
    </cdr:to>
    <cdr:sp>
      <cdr:nvSpPr>
        <cdr:cNvPr id="55" name="TextBox 55"/>
        <cdr:cNvSpPr txBox="1">
          <a:spLocks noChangeArrowheads="1"/>
        </cdr:cNvSpPr>
      </cdr:nvSpPr>
      <cdr:spPr>
        <a:xfrm>
          <a:off x="2124075" y="7753350"/>
          <a:ext cx="209550" cy="200025"/>
        </a:xfrm>
        <a:prstGeom prst="rect">
          <a:avLst/>
        </a:prstGeom>
        <a:noFill/>
        <a:ln w="9525" cmpd="sng">
          <a:noFill/>
        </a:ln>
      </cdr:spPr>
      <cdr:txBody>
        <a:bodyPr vertOverflow="clip" wrap="square"/>
        <a:p>
          <a:pPr algn="l">
            <a:defRPr/>
          </a:pPr>
          <a:r>
            <a:rPr lang="en-US" cap="none" sz="500" b="0" i="0" u="none" baseline="0">
              <a:latin typeface="Arial"/>
              <a:ea typeface="Arial"/>
              <a:cs typeface="Arial"/>
            </a:rPr>
            <a:t>10</a:t>
          </a:r>
          <a:r>
            <a:rPr lang="en-US" cap="none" sz="400" b="0" i="0" u="none" baseline="30000">
              <a:latin typeface="Arial"/>
              <a:ea typeface="Arial"/>
              <a:cs typeface="Arial"/>
            </a:rPr>
            <a:t>-90</a:t>
          </a:r>
        </a:p>
      </cdr:txBody>
    </cdr:sp>
  </cdr:relSizeAnchor>
  <cdr:relSizeAnchor xmlns:cdr="http://schemas.openxmlformats.org/drawingml/2006/chartDrawing">
    <cdr:from>
      <cdr:x>0.313</cdr:x>
      <cdr:y>0.94025</cdr:y>
    </cdr:from>
    <cdr:to>
      <cdr:x>0.314</cdr:x>
      <cdr:y>0.94325</cdr:y>
    </cdr:to>
    <cdr:sp>
      <cdr:nvSpPr>
        <cdr:cNvPr id="56" name="Line 56"/>
        <cdr:cNvSpPr>
          <a:spLocks/>
        </cdr:cNvSpPr>
      </cdr:nvSpPr>
      <cdr:spPr>
        <a:xfrm flipH="1" flipV="1">
          <a:off x="2000250" y="7724775"/>
          <a:ext cx="9525" cy="285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0.3065</cdr:x>
      <cdr:y>0.94325</cdr:y>
    </cdr:from>
    <cdr:to>
      <cdr:x>0.339</cdr:x>
      <cdr:y>0.9675</cdr:y>
    </cdr:to>
    <cdr:sp>
      <cdr:nvSpPr>
        <cdr:cNvPr id="57" name="TextBox 57"/>
        <cdr:cNvSpPr txBox="1">
          <a:spLocks noChangeArrowheads="1"/>
        </cdr:cNvSpPr>
      </cdr:nvSpPr>
      <cdr:spPr>
        <a:xfrm>
          <a:off x="1952625" y="7753350"/>
          <a:ext cx="209550" cy="200025"/>
        </a:xfrm>
        <a:prstGeom prst="rect">
          <a:avLst/>
        </a:prstGeom>
        <a:noFill/>
        <a:ln w="9525" cmpd="sng">
          <a:noFill/>
        </a:ln>
      </cdr:spPr>
      <cdr:txBody>
        <a:bodyPr vertOverflow="clip" wrap="square"/>
        <a:p>
          <a:pPr algn="l">
            <a:defRPr/>
          </a:pPr>
          <a:r>
            <a:rPr lang="en-US" cap="none" sz="500" b="0" i="0" u="none" baseline="0">
              <a:latin typeface="Arial"/>
              <a:ea typeface="Arial"/>
              <a:cs typeface="Arial"/>
            </a:rPr>
            <a:t>10</a:t>
          </a:r>
          <a:r>
            <a:rPr lang="en-US" cap="none" sz="400" b="0" i="0" u="none" baseline="30000">
              <a:latin typeface="Arial"/>
              <a:ea typeface="Arial"/>
              <a:cs typeface="Arial"/>
            </a:rPr>
            <a:t>-100</a:t>
          </a:r>
        </a:p>
      </cdr:txBody>
    </cdr:sp>
  </cdr:relSizeAnchor>
  <cdr:relSizeAnchor xmlns:cdr="http://schemas.openxmlformats.org/drawingml/2006/chartDrawing">
    <cdr:from>
      <cdr:x>0.233</cdr:x>
      <cdr:y>0.94025</cdr:y>
    </cdr:from>
    <cdr:to>
      <cdr:x>0.23375</cdr:x>
      <cdr:y>0.94325</cdr:y>
    </cdr:to>
    <cdr:sp>
      <cdr:nvSpPr>
        <cdr:cNvPr id="58" name="Line 58"/>
        <cdr:cNvSpPr>
          <a:spLocks/>
        </cdr:cNvSpPr>
      </cdr:nvSpPr>
      <cdr:spPr>
        <a:xfrm flipH="1" flipV="1">
          <a:off x="1485900" y="7724775"/>
          <a:ext cx="9525" cy="285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0.22625</cdr:x>
      <cdr:y>0.94325</cdr:y>
    </cdr:from>
    <cdr:to>
      <cdr:x>0.25875</cdr:x>
      <cdr:y>0.9675</cdr:y>
    </cdr:to>
    <cdr:sp>
      <cdr:nvSpPr>
        <cdr:cNvPr id="59" name="TextBox 59"/>
        <cdr:cNvSpPr txBox="1">
          <a:spLocks noChangeArrowheads="1"/>
        </cdr:cNvSpPr>
      </cdr:nvSpPr>
      <cdr:spPr>
        <a:xfrm>
          <a:off x="1438275" y="7753350"/>
          <a:ext cx="209550" cy="200025"/>
        </a:xfrm>
        <a:prstGeom prst="rect">
          <a:avLst/>
        </a:prstGeom>
        <a:noFill/>
        <a:ln w="9525" cmpd="sng">
          <a:noFill/>
        </a:ln>
      </cdr:spPr>
      <cdr:txBody>
        <a:bodyPr vertOverflow="clip" wrap="square"/>
        <a:p>
          <a:pPr algn="l">
            <a:defRPr/>
          </a:pPr>
          <a:r>
            <a:rPr lang="en-US" cap="none" sz="500" b="0" i="0" u="none" baseline="0">
              <a:latin typeface="Arial"/>
              <a:ea typeface="Arial"/>
              <a:cs typeface="Arial"/>
            </a:rPr>
            <a:t>10</a:t>
          </a:r>
          <a:r>
            <a:rPr lang="en-US" cap="none" sz="400" b="0" i="0" u="none" baseline="30000">
              <a:latin typeface="Arial"/>
              <a:ea typeface="Arial"/>
              <a:cs typeface="Arial"/>
            </a:rPr>
            <a:t>-150</a:t>
          </a:r>
        </a:p>
      </cdr:txBody>
    </cdr:sp>
  </cdr:relSizeAnchor>
  <cdr:relSizeAnchor xmlns:cdr="http://schemas.openxmlformats.org/drawingml/2006/chartDrawing">
    <cdr:from>
      <cdr:x>0.19375</cdr:x>
      <cdr:y>0.94025</cdr:y>
    </cdr:from>
    <cdr:to>
      <cdr:x>0.19375</cdr:x>
      <cdr:y>0.94325</cdr:y>
    </cdr:to>
    <cdr:sp>
      <cdr:nvSpPr>
        <cdr:cNvPr id="60" name="Line 60"/>
        <cdr:cNvSpPr>
          <a:spLocks/>
        </cdr:cNvSpPr>
      </cdr:nvSpPr>
      <cdr:spPr>
        <a:xfrm flipH="1" flipV="1">
          <a:off x="1238250" y="7724775"/>
          <a:ext cx="0" cy="285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0.18625</cdr:x>
      <cdr:y>0.94325</cdr:y>
    </cdr:from>
    <cdr:to>
      <cdr:x>0.21875</cdr:x>
      <cdr:y>0.9675</cdr:y>
    </cdr:to>
    <cdr:sp>
      <cdr:nvSpPr>
        <cdr:cNvPr id="61" name="TextBox 61"/>
        <cdr:cNvSpPr txBox="1">
          <a:spLocks noChangeArrowheads="1"/>
        </cdr:cNvSpPr>
      </cdr:nvSpPr>
      <cdr:spPr>
        <a:xfrm>
          <a:off x="1181100" y="7753350"/>
          <a:ext cx="209550" cy="200025"/>
        </a:xfrm>
        <a:prstGeom prst="rect">
          <a:avLst/>
        </a:prstGeom>
        <a:noFill/>
        <a:ln w="9525" cmpd="sng">
          <a:noFill/>
        </a:ln>
      </cdr:spPr>
      <cdr:txBody>
        <a:bodyPr vertOverflow="clip" wrap="square"/>
        <a:p>
          <a:pPr algn="l">
            <a:defRPr/>
          </a:pPr>
          <a:r>
            <a:rPr lang="en-US" cap="none" sz="500" b="0" i="0" u="none" baseline="0">
              <a:latin typeface="Arial"/>
              <a:ea typeface="Arial"/>
              <a:cs typeface="Arial"/>
            </a:rPr>
            <a:t>10</a:t>
          </a:r>
          <a:r>
            <a:rPr lang="en-US" cap="none" sz="400" b="0" i="0" u="none" baseline="30000">
              <a:latin typeface="Arial"/>
              <a:ea typeface="Arial"/>
              <a:cs typeface="Arial"/>
            </a:rPr>
            <a:t>-200</a:t>
          </a:r>
        </a:p>
      </cdr:txBody>
    </cdr:sp>
  </cdr:relSizeAnchor>
  <cdr:relSizeAnchor xmlns:cdr="http://schemas.openxmlformats.org/drawingml/2006/chartDrawing">
    <cdr:from>
      <cdr:x>0.97425</cdr:x>
      <cdr:y>0.02875</cdr:y>
    </cdr:from>
    <cdr:to>
      <cdr:x>1</cdr:x>
      <cdr:y>0.05225</cdr:y>
    </cdr:to>
    <cdr:sp>
      <cdr:nvSpPr>
        <cdr:cNvPr id="62" name="TextBox 62"/>
        <cdr:cNvSpPr txBox="1">
          <a:spLocks noChangeArrowheads="1"/>
        </cdr:cNvSpPr>
      </cdr:nvSpPr>
      <cdr:spPr>
        <a:xfrm>
          <a:off x="6219825" y="228600"/>
          <a:ext cx="257175"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p</a:t>
          </a:r>
          <a:r>
            <a:rPr lang="en-US" cap="none" sz="700" b="0" i="0" u="none" baseline="-25000">
              <a:latin typeface="Arial"/>
              <a:ea typeface="Arial"/>
              <a:cs typeface="Arial"/>
            </a:rPr>
            <a:t>O2</a:t>
          </a:r>
        </a:p>
      </cdr:txBody>
    </cdr:sp>
  </cdr:relSizeAnchor>
  <cdr:relSizeAnchor xmlns:cdr="http://schemas.openxmlformats.org/drawingml/2006/chartDrawing">
    <cdr:from>
      <cdr:x>0.08775</cdr:x>
      <cdr:y>0.9325</cdr:y>
    </cdr:from>
    <cdr:to>
      <cdr:x>0.1695</cdr:x>
      <cdr:y>0.95475</cdr:y>
    </cdr:to>
    <cdr:sp>
      <cdr:nvSpPr>
        <cdr:cNvPr id="63" name="TextBox 63"/>
        <cdr:cNvSpPr txBox="1">
          <a:spLocks noChangeArrowheads="1"/>
        </cdr:cNvSpPr>
      </cdr:nvSpPr>
      <cdr:spPr>
        <a:xfrm>
          <a:off x="552450" y="7658100"/>
          <a:ext cx="523875" cy="1809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p</a:t>
          </a:r>
          <a:r>
            <a:rPr lang="en-US" cap="none" sz="700" b="0" i="0" u="none" baseline="-25000">
              <a:latin typeface="Arial"/>
              <a:ea typeface="Arial"/>
              <a:cs typeface="Arial"/>
            </a:rPr>
            <a:t>O2</a:t>
          </a:r>
        </a:p>
      </cdr:txBody>
    </cdr:sp>
  </cdr:relSizeAnchor>
  <cdr:relSizeAnchor xmlns:cdr="http://schemas.openxmlformats.org/drawingml/2006/chartDrawing">
    <cdr:from>
      <cdr:x>0.1695</cdr:x>
      <cdr:y>0.015</cdr:y>
    </cdr:from>
    <cdr:to>
      <cdr:x>0.96075</cdr:x>
      <cdr:y>0.015</cdr:y>
    </cdr:to>
    <cdr:sp>
      <cdr:nvSpPr>
        <cdr:cNvPr id="64" name="Line 64"/>
        <cdr:cNvSpPr>
          <a:spLocks/>
        </cdr:cNvSpPr>
      </cdr:nvSpPr>
      <cdr:spPr>
        <a:xfrm>
          <a:off x="1076325" y="114300"/>
          <a:ext cx="5057775" cy="0"/>
        </a:xfrm>
        <a:prstGeom prst="line">
          <a:avLst/>
        </a:prstGeom>
        <a:noFill/>
        <a:ln w="317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0.96075</cdr:x>
      <cdr:y>0.015</cdr:y>
    </cdr:from>
    <cdr:to>
      <cdr:x>0.96075</cdr:x>
      <cdr:y>0.92825</cdr:y>
    </cdr:to>
    <cdr:sp>
      <cdr:nvSpPr>
        <cdr:cNvPr id="65" name="Line 65"/>
        <cdr:cNvSpPr>
          <a:spLocks/>
        </cdr:cNvSpPr>
      </cdr:nvSpPr>
      <cdr:spPr>
        <a:xfrm>
          <a:off x="6134100" y="114300"/>
          <a:ext cx="0" cy="7505700"/>
        </a:xfrm>
        <a:prstGeom prst="line">
          <a:avLst/>
        </a:prstGeom>
        <a:noFill/>
        <a:ln w="317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0.1695</cdr:x>
      <cdr:y>0.92825</cdr:y>
    </cdr:from>
    <cdr:to>
      <cdr:x>0.96075</cdr:x>
      <cdr:y>0.92825</cdr:y>
    </cdr:to>
    <cdr:sp>
      <cdr:nvSpPr>
        <cdr:cNvPr id="66" name="Line 66"/>
        <cdr:cNvSpPr>
          <a:spLocks/>
        </cdr:cNvSpPr>
      </cdr:nvSpPr>
      <cdr:spPr>
        <a:xfrm flipH="1">
          <a:off x="1076325" y="7629525"/>
          <a:ext cx="5057775" cy="0"/>
        </a:xfrm>
        <a:prstGeom prst="line">
          <a:avLst/>
        </a:prstGeom>
        <a:noFill/>
        <a:ln w="317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0.20125</cdr:x>
      <cdr:y>0.015</cdr:y>
    </cdr:from>
    <cdr:to>
      <cdr:x>0.202</cdr:x>
      <cdr:y>0.01825</cdr:y>
    </cdr:to>
    <cdr:sp>
      <cdr:nvSpPr>
        <cdr:cNvPr id="67" name="Line 67"/>
        <cdr:cNvSpPr>
          <a:spLocks/>
        </cdr:cNvSpPr>
      </cdr:nvSpPr>
      <cdr:spPr>
        <a:xfrm flipH="1">
          <a:off x="1285875" y="114300"/>
          <a:ext cx="9525" cy="285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0.19375</cdr:x>
      <cdr:y>0.015</cdr:y>
    </cdr:from>
    <cdr:to>
      <cdr:x>0.22625</cdr:x>
      <cdr:y>0.04</cdr:y>
    </cdr:to>
    <cdr:sp>
      <cdr:nvSpPr>
        <cdr:cNvPr id="68" name="TextBox 68"/>
        <cdr:cNvSpPr txBox="1">
          <a:spLocks noChangeArrowheads="1"/>
        </cdr:cNvSpPr>
      </cdr:nvSpPr>
      <cdr:spPr>
        <a:xfrm>
          <a:off x="1238250" y="114300"/>
          <a:ext cx="209550" cy="209550"/>
        </a:xfrm>
        <a:prstGeom prst="rect">
          <a:avLst/>
        </a:prstGeom>
        <a:noFill/>
        <a:ln w="9525" cmpd="sng">
          <a:noFill/>
        </a:ln>
      </cdr:spPr>
      <cdr:txBody>
        <a:bodyPr vertOverflow="clip" wrap="square"/>
        <a:p>
          <a:pPr algn="l">
            <a:defRPr/>
          </a:pPr>
          <a:r>
            <a:rPr lang="en-US" cap="none" sz="500" b="0" i="0" u="none" baseline="0">
              <a:latin typeface="Arial"/>
              <a:ea typeface="Arial"/>
              <a:cs typeface="Arial"/>
            </a:rPr>
            <a:t>10</a:t>
          </a:r>
          <a:r>
            <a:rPr lang="en-US" cap="none" sz="400" b="0" i="0" u="none" baseline="30000">
              <a:latin typeface="Arial"/>
              <a:ea typeface="Arial"/>
              <a:cs typeface="Arial"/>
            </a:rPr>
            <a:t>-40</a:t>
          </a:r>
        </a:p>
      </cdr:txBody>
    </cdr:sp>
  </cdr:relSizeAnchor>
  <cdr:relSizeAnchor xmlns:cdr="http://schemas.openxmlformats.org/drawingml/2006/chartDrawing">
    <cdr:from>
      <cdr:x>0.238</cdr:x>
      <cdr:y>0.015</cdr:y>
    </cdr:from>
    <cdr:to>
      <cdr:x>0.23875</cdr:x>
      <cdr:y>0.01825</cdr:y>
    </cdr:to>
    <cdr:sp>
      <cdr:nvSpPr>
        <cdr:cNvPr id="69" name="Line 69"/>
        <cdr:cNvSpPr>
          <a:spLocks/>
        </cdr:cNvSpPr>
      </cdr:nvSpPr>
      <cdr:spPr>
        <a:xfrm flipH="1">
          <a:off x="1514475" y="114300"/>
          <a:ext cx="9525" cy="285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0.2305</cdr:x>
      <cdr:y>0.015</cdr:y>
    </cdr:from>
    <cdr:to>
      <cdr:x>0.263</cdr:x>
      <cdr:y>0.04</cdr:y>
    </cdr:to>
    <cdr:sp>
      <cdr:nvSpPr>
        <cdr:cNvPr id="70" name="TextBox 70"/>
        <cdr:cNvSpPr txBox="1">
          <a:spLocks noChangeArrowheads="1"/>
        </cdr:cNvSpPr>
      </cdr:nvSpPr>
      <cdr:spPr>
        <a:xfrm>
          <a:off x="1466850" y="114300"/>
          <a:ext cx="209550" cy="209550"/>
        </a:xfrm>
        <a:prstGeom prst="rect">
          <a:avLst/>
        </a:prstGeom>
        <a:noFill/>
        <a:ln w="9525" cmpd="sng">
          <a:noFill/>
        </a:ln>
      </cdr:spPr>
      <cdr:txBody>
        <a:bodyPr vertOverflow="clip" wrap="square"/>
        <a:p>
          <a:pPr algn="l">
            <a:defRPr/>
          </a:pPr>
          <a:r>
            <a:rPr lang="en-US" cap="none" sz="500" b="0" i="0" u="none" baseline="0">
              <a:latin typeface="Arial"/>
              <a:ea typeface="Arial"/>
              <a:cs typeface="Arial"/>
            </a:rPr>
            <a:t>10</a:t>
          </a:r>
          <a:r>
            <a:rPr lang="en-US" cap="none" sz="400" b="0" i="0" u="none" baseline="30000">
              <a:latin typeface="Arial"/>
              <a:ea typeface="Arial"/>
              <a:cs typeface="Arial"/>
            </a:rPr>
            <a:t>-30</a:t>
          </a:r>
        </a:p>
      </cdr:txBody>
    </cdr:sp>
  </cdr:relSizeAnchor>
  <cdr:relSizeAnchor xmlns:cdr="http://schemas.openxmlformats.org/drawingml/2006/chartDrawing">
    <cdr:from>
      <cdr:x>0.30475</cdr:x>
      <cdr:y>0.015</cdr:y>
    </cdr:from>
    <cdr:to>
      <cdr:x>0.3065</cdr:x>
      <cdr:y>0.01825</cdr:y>
    </cdr:to>
    <cdr:sp>
      <cdr:nvSpPr>
        <cdr:cNvPr id="71" name="Line 71"/>
        <cdr:cNvSpPr>
          <a:spLocks/>
        </cdr:cNvSpPr>
      </cdr:nvSpPr>
      <cdr:spPr>
        <a:xfrm flipH="1">
          <a:off x="1943100" y="114300"/>
          <a:ext cx="9525" cy="285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0.298</cdr:x>
      <cdr:y>0.015</cdr:y>
    </cdr:from>
    <cdr:to>
      <cdr:x>0.3305</cdr:x>
      <cdr:y>0.04</cdr:y>
    </cdr:to>
    <cdr:sp>
      <cdr:nvSpPr>
        <cdr:cNvPr id="72" name="TextBox 72"/>
        <cdr:cNvSpPr txBox="1">
          <a:spLocks noChangeArrowheads="1"/>
        </cdr:cNvSpPr>
      </cdr:nvSpPr>
      <cdr:spPr>
        <a:xfrm>
          <a:off x="1895475" y="114300"/>
          <a:ext cx="209550" cy="209550"/>
        </a:xfrm>
        <a:prstGeom prst="rect">
          <a:avLst/>
        </a:prstGeom>
        <a:noFill/>
        <a:ln w="9525" cmpd="sng">
          <a:noFill/>
        </a:ln>
      </cdr:spPr>
      <cdr:txBody>
        <a:bodyPr vertOverflow="clip" wrap="square"/>
        <a:p>
          <a:pPr algn="l">
            <a:defRPr/>
          </a:pPr>
          <a:r>
            <a:rPr lang="en-US" cap="none" sz="500" b="0" i="0" u="none" baseline="0">
              <a:latin typeface="Arial"/>
              <a:ea typeface="Arial"/>
              <a:cs typeface="Arial"/>
            </a:rPr>
            <a:t>10</a:t>
          </a:r>
          <a:r>
            <a:rPr lang="en-US" cap="none" sz="400" b="0" i="0" u="none" baseline="30000">
              <a:latin typeface="Arial"/>
              <a:ea typeface="Arial"/>
              <a:cs typeface="Arial"/>
            </a:rPr>
            <a:t>-20</a:t>
          </a:r>
        </a:p>
      </cdr:txBody>
    </cdr:sp>
  </cdr:relSizeAnchor>
  <cdr:relSizeAnchor xmlns:cdr="http://schemas.openxmlformats.org/drawingml/2006/chartDrawing">
    <cdr:from>
      <cdr:x>0.32475</cdr:x>
      <cdr:y>0.015</cdr:y>
    </cdr:from>
    <cdr:to>
      <cdr:x>0.32725</cdr:x>
      <cdr:y>0.01825</cdr:y>
    </cdr:to>
    <cdr:sp>
      <cdr:nvSpPr>
        <cdr:cNvPr id="73" name="Line 73"/>
        <cdr:cNvSpPr>
          <a:spLocks/>
        </cdr:cNvSpPr>
      </cdr:nvSpPr>
      <cdr:spPr>
        <a:xfrm flipH="1">
          <a:off x="2066925" y="114300"/>
          <a:ext cx="19050" cy="285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0.319</cdr:x>
      <cdr:y>0.015</cdr:y>
    </cdr:from>
    <cdr:to>
      <cdr:x>0.3515</cdr:x>
      <cdr:y>0.04</cdr:y>
    </cdr:to>
    <cdr:sp>
      <cdr:nvSpPr>
        <cdr:cNvPr id="74" name="TextBox 74"/>
        <cdr:cNvSpPr txBox="1">
          <a:spLocks noChangeArrowheads="1"/>
        </cdr:cNvSpPr>
      </cdr:nvSpPr>
      <cdr:spPr>
        <a:xfrm>
          <a:off x="2038350" y="114300"/>
          <a:ext cx="209550" cy="209550"/>
        </a:xfrm>
        <a:prstGeom prst="rect">
          <a:avLst/>
        </a:prstGeom>
        <a:noFill/>
        <a:ln w="9525" cmpd="sng">
          <a:noFill/>
        </a:ln>
      </cdr:spPr>
      <cdr:txBody>
        <a:bodyPr vertOverflow="clip" wrap="square"/>
        <a:p>
          <a:pPr algn="l">
            <a:defRPr/>
          </a:pPr>
          <a:r>
            <a:rPr lang="en-US" cap="none" sz="500" b="0" i="0" u="none" baseline="0">
              <a:latin typeface="Arial"/>
              <a:ea typeface="Arial"/>
              <a:cs typeface="Arial"/>
            </a:rPr>
            <a:t>10</a:t>
          </a:r>
          <a:r>
            <a:rPr lang="en-US" cap="none" sz="400" b="0" i="0" u="none" baseline="30000">
              <a:latin typeface="Arial"/>
              <a:ea typeface="Arial"/>
              <a:cs typeface="Arial"/>
            </a:rPr>
            <a:t>-18</a:t>
          </a:r>
        </a:p>
      </cdr:txBody>
    </cdr:sp>
  </cdr:relSizeAnchor>
  <cdr:relSizeAnchor xmlns:cdr="http://schemas.openxmlformats.org/drawingml/2006/chartDrawing">
    <cdr:from>
      <cdr:x>0.34975</cdr:x>
      <cdr:y>0.015</cdr:y>
    </cdr:from>
    <cdr:to>
      <cdr:x>0.35225</cdr:x>
      <cdr:y>0.01825</cdr:y>
    </cdr:to>
    <cdr:sp>
      <cdr:nvSpPr>
        <cdr:cNvPr id="75" name="Line 75"/>
        <cdr:cNvSpPr>
          <a:spLocks/>
        </cdr:cNvSpPr>
      </cdr:nvSpPr>
      <cdr:spPr>
        <a:xfrm flipH="1">
          <a:off x="2228850" y="114300"/>
          <a:ext cx="19050" cy="285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0.344</cdr:x>
      <cdr:y>0.015</cdr:y>
    </cdr:from>
    <cdr:to>
      <cdr:x>0.3765</cdr:x>
      <cdr:y>0.04</cdr:y>
    </cdr:to>
    <cdr:sp>
      <cdr:nvSpPr>
        <cdr:cNvPr id="76" name="TextBox 76"/>
        <cdr:cNvSpPr txBox="1">
          <a:spLocks noChangeArrowheads="1"/>
        </cdr:cNvSpPr>
      </cdr:nvSpPr>
      <cdr:spPr>
        <a:xfrm>
          <a:off x="2190750" y="114300"/>
          <a:ext cx="209550" cy="209550"/>
        </a:xfrm>
        <a:prstGeom prst="rect">
          <a:avLst/>
        </a:prstGeom>
        <a:noFill/>
        <a:ln w="9525" cmpd="sng">
          <a:noFill/>
        </a:ln>
      </cdr:spPr>
      <cdr:txBody>
        <a:bodyPr vertOverflow="clip" wrap="square"/>
        <a:p>
          <a:pPr algn="l">
            <a:defRPr/>
          </a:pPr>
          <a:r>
            <a:rPr lang="en-US" cap="none" sz="500" b="0" i="0" u="none" baseline="0">
              <a:latin typeface="Arial"/>
              <a:ea typeface="Arial"/>
              <a:cs typeface="Arial"/>
            </a:rPr>
            <a:t>10</a:t>
          </a:r>
          <a:r>
            <a:rPr lang="en-US" cap="none" sz="400" b="0" i="0" u="none" baseline="30000">
              <a:latin typeface="Arial"/>
              <a:ea typeface="Arial"/>
              <a:cs typeface="Arial"/>
            </a:rPr>
            <a:t>-16</a:t>
          </a:r>
        </a:p>
      </cdr:txBody>
    </cdr:sp>
  </cdr:relSizeAnchor>
  <cdr:relSizeAnchor xmlns:cdr="http://schemas.openxmlformats.org/drawingml/2006/chartDrawing">
    <cdr:from>
      <cdr:x>0.37975</cdr:x>
      <cdr:y>0.015</cdr:y>
    </cdr:from>
    <cdr:to>
      <cdr:x>0.38225</cdr:x>
      <cdr:y>0.01825</cdr:y>
    </cdr:to>
    <cdr:sp>
      <cdr:nvSpPr>
        <cdr:cNvPr id="77" name="Line 77"/>
        <cdr:cNvSpPr>
          <a:spLocks/>
        </cdr:cNvSpPr>
      </cdr:nvSpPr>
      <cdr:spPr>
        <a:xfrm flipH="1">
          <a:off x="2419350" y="114300"/>
          <a:ext cx="19050" cy="285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0.374</cdr:x>
      <cdr:y>0.015</cdr:y>
    </cdr:from>
    <cdr:to>
      <cdr:x>0.4065</cdr:x>
      <cdr:y>0.04</cdr:y>
    </cdr:to>
    <cdr:sp>
      <cdr:nvSpPr>
        <cdr:cNvPr id="78" name="TextBox 78"/>
        <cdr:cNvSpPr txBox="1">
          <a:spLocks noChangeArrowheads="1"/>
        </cdr:cNvSpPr>
      </cdr:nvSpPr>
      <cdr:spPr>
        <a:xfrm>
          <a:off x="2381250" y="114300"/>
          <a:ext cx="209550" cy="209550"/>
        </a:xfrm>
        <a:prstGeom prst="rect">
          <a:avLst/>
        </a:prstGeom>
        <a:noFill/>
        <a:ln w="9525" cmpd="sng">
          <a:noFill/>
        </a:ln>
      </cdr:spPr>
      <cdr:txBody>
        <a:bodyPr vertOverflow="clip" wrap="square"/>
        <a:p>
          <a:pPr algn="l">
            <a:defRPr/>
          </a:pPr>
          <a:r>
            <a:rPr lang="en-US" cap="none" sz="500" b="0" i="0" u="none" baseline="0">
              <a:latin typeface="Arial"/>
              <a:ea typeface="Arial"/>
              <a:cs typeface="Arial"/>
            </a:rPr>
            <a:t>10</a:t>
          </a:r>
          <a:r>
            <a:rPr lang="en-US" cap="none" sz="400" b="0" i="0" u="none" baseline="30000">
              <a:latin typeface="Arial"/>
              <a:ea typeface="Arial"/>
              <a:cs typeface="Arial"/>
            </a:rPr>
            <a:t>-14</a:t>
          </a:r>
        </a:p>
      </cdr:txBody>
    </cdr:sp>
  </cdr:relSizeAnchor>
  <cdr:relSizeAnchor xmlns:cdr="http://schemas.openxmlformats.org/drawingml/2006/chartDrawing">
    <cdr:from>
      <cdr:x>0.4165</cdr:x>
      <cdr:y>0.015</cdr:y>
    </cdr:from>
    <cdr:to>
      <cdr:x>0.419</cdr:x>
      <cdr:y>0.01825</cdr:y>
    </cdr:to>
    <cdr:sp>
      <cdr:nvSpPr>
        <cdr:cNvPr id="79" name="Line 79"/>
        <cdr:cNvSpPr>
          <a:spLocks/>
        </cdr:cNvSpPr>
      </cdr:nvSpPr>
      <cdr:spPr>
        <a:xfrm flipH="1">
          <a:off x="2657475" y="114300"/>
          <a:ext cx="19050" cy="285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0.4115</cdr:x>
      <cdr:y>0.015</cdr:y>
    </cdr:from>
    <cdr:to>
      <cdr:x>0.444</cdr:x>
      <cdr:y>0.04</cdr:y>
    </cdr:to>
    <cdr:sp>
      <cdr:nvSpPr>
        <cdr:cNvPr id="80" name="TextBox 80"/>
        <cdr:cNvSpPr txBox="1">
          <a:spLocks noChangeArrowheads="1"/>
        </cdr:cNvSpPr>
      </cdr:nvSpPr>
      <cdr:spPr>
        <a:xfrm>
          <a:off x="2628900" y="114300"/>
          <a:ext cx="209550" cy="209550"/>
        </a:xfrm>
        <a:prstGeom prst="rect">
          <a:avLst/>
        </a:prstGeom>
        <a:noFill/>
        <a:ln w="9525" cmpd="sng">
          <a:noFill/>
        </a:ln>
      </cdr:spPr>
      <cdr:txBody>
        <a:bodyPr vertOverflow="clip" wrap="square"/>
        <a:p>
          <a:pPr algn="l">
            <a:defRPr/>
          </a:pPr>
          <a:r>
            <a:rPr lang="en-US" cap="none" sz="500" b="0" i="0" u="none" baseline="0">
              <a:latin typeface="Arial"/>
              <a:ea typeface="Arial"/>
              <a:cs typeface="Arial"/>
            </a:rPr>
            <a:t>10</a:t>
          </a:r>
          <a:r>
            <a:rPr lang="en-US" cap="none" sz="400" b="0" i="0" u="none" baseline="30000">
              <a:latin typeface="Arial"/>
              <a:ea typeface="Arial"/>
              <a:cs typeface="Arial"/>
            </a:rPr>
            <a:t>-12</a:t>
          </a:r>
        </a:p>
      </cdr:txBody>
    </cdr:sp>
  </cdr:relSizeAnchor>
  <cdr:relSizeAnchor xmlns:cdr="http://schemas.openxmlformats.org/drawingml/2006/chartDrawing">
    <cdr:from>
      <cdr:x>0.464</cdr:x>
      <cdr:y>0.015</cdr:y>
    </cdr:from>
    <cdr:to>
      <cdr:x>0.4675</cdr:x>
      <cdr:y>0.01825</cdr:y>
    </cdr:to>
    <cdr:sp>
      <cdr:nvSpPr>
        <cdr:cNvPr id="81" name="Line 81"/>
        <cdr:cNvSpPr>
          <a:spLocks/>
        </cdr:cNvSpPr>
      </cdr:nvSpPr>
      <cdr:spPr>
        <a:xfrm flipH="1">
          <a:off x="2962275" y="114300"/>
          <a:ext cx="19050" cy="285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0.459</cdr:x>
      <cdr:y>0.015</cdr:y>
    </cdr:from>
    <cdr:to>
      <cdr:x>0.49175</cdr:x>
      <cdr:y>0.04</cdr:y>
    </cdr:to>
    <cdr:sp>
      <cdr:nvSpPr>
        <cdr:cNvPr id="82" name="TextBox 82"/>
        <cdr:cNvSpPr txBox="1">
          <a:spLocks noChangeArrowheads="1"/>
        </cdr:cNvSpPr>
      </cdr:nvSpPr>
      <cdr:spPr>
        <a:xfrm>
          <a:off x="2924175" y="114300"/>
          <a:ext cx="209550" cy="209550"/>
        </a:xfrm>
        <a:prstGeom prst="rect">
          <a:avLst/>
        </a:prstGeom>
        <a:noFill/>
        <a:ln w="9525" cmpd="sng">
          <a:noFill/>
        </a:ln>
      </cdr:spPr>
      <cdr:txBody>
        <a:bodyPr vertOverflow="clip" wrap="square"/>
        <a:p>
          <a:pPr algn="l">
            <a:defRPr/>
          </a:pPr>
          <a:r>
            <a:rPr lang="en-US" cap="none" sz="500" b="0" i="0" u="none" baseline="0">
              <a:latin typeface="Arial"/>
              <a:ea typeface="Arial"/>
              <a:cs typeface="Arial"/>
            </a:rPr>
            <a:t>10</a:t>
          </a:r>
          <a:r>
            <a:rPr lang="en-US" cap="none" sz="400" b="0" i="0" u="none" baseline="30000">
              <a:latin typeface="Arial"/>
              <a:ea typeface="Arial"/>
              <a:cs typeface="Arial"/>
            </a:rPr>
            <a:t>-10</a:t>
          </a:r>
        </a:p>
      </cdr:txBody>
    </cdr:sp>
  </cdr:relSizeAnchor>
  <cdr:relSizeAnchor xmlns:cdr="http://schemas.openxmlformats.org/drawingml/2006/chartDrawing">
    <cdr:from>
      <cdr:x>0.49325</cdr:x>
      <cdr:y>0.015</cdr:y>
    </cdr:from>
    <cdr:to>
      <cdr:x>0.49675</cdr:x>
      <cdr:y>0.01825</cdr:y>
    </cdr:to>
    <cdr:sp>
      <cdr:nvSpPr>
        <cdr:cNvPr id="83" name="Line 83"/>
        <cdr:cNvSpPr>
          <a:spLocks/>
        </cdr:cNvSpPr>
      </cdr:nvSpPr>
      <cdr:spPr>
        <a:xfrm flipH="1">
          <a:off x="3143250" y="114300"/>
          <a:ext cx="19050" cy="285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0.48825</cdr:x>
      <cdr:y>0.015</cdr:y>
    </cdr:from>
    <cdr:to>
      <cdr:x>0.52075</cdr:x>
      <cdr:y>0.04</cdr:y>
    </cdr:to>
    <cdr:sp>
      <cdr:nvSpPr>
        <cdr:cNvPr id="84" name="TextBox 84"/>
        <cdr:cNvSpPr txBox="1">
          <a:spLocks noChangeArrowheads="1"/>
        </cdr:cNvSpPr>
      </cdr:nvSpPr>
      <cdr:spPr>
        <a:xfrm>
          <a:off x="3114675" y="114300"/>
          <a:ext cx="209550" cy="209550"/>
        </a:xfrm>
        <a:prstGeom prst="rect">
          <a:avLst/>
        </a:prstGeom>
        <a:noFill/>
        <a:ln w="9525" cmpd="sng">
          <a:noFill/>
        </a:ln>
      </cdr:spPr>
      <cdr:txBody>
        <a:bodyPr vertOverflow="clip" wrap="square"/>
        <a:p>
          <a:pPr algn="l">
            <a:defRPr/>
          </a:pPr>
          <a:r>
            <a:rPr lang="en-US" cap="none" sz="500" b="0" i="0" u="none" baseline="0">
              <a:latin typeface="Arial"/>
              <a:ea typeface="Arial"/>
              <a:cs typeface="Arial"/>
            </a:rPr>
            <a:t>10</a:t>
          </a:r>
          <a:r>
            <a:rPr lang="en-US" cap="none" sz="400" b="0" i="0" u="none" baseline="30000">
              <a:latin typeface="Arial"/>
              <a:ea typeface="Arial"/>
              <a:cs typeface="Arial"/>
            </a:rPr>
            <a:t>-9</a:t>
          </a:r>
        </a:p>
      </cdr:txBody>
    </cdr:sp>
  </cdr:relSizeAnchor>
  <cdr:relSizeAnchor xmlns:cdr="http://schemas.openxmlformats.org/drawingml/2006/chartDrawing">
    <cdr:from>
      <cdr:x>0.52675</cdr:x>
      <cdr:y>0.015</cdr:y>
    </cdr:from>
    <cdr:to>
      <cdr:x>0.53</cdr:x>
      <cdr:y>0.01825</cdr:y>
    </cdr:to>
    <cdr:sp>
      <cdr:nvSpPr>
        <cdr:cNvPr id="85" name="Line 85"/>
        <cdr:cNvSpPr>
          <a:spLocks/>
        </cdr:cNvSpPr>
      </cdr:nvSpPr>
      <cdr:spPr>
        <a:xfrm flipH="1">
          <a:off x="3362325" y="114300"/>
          <a:ext cx="19050" cy="285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0.52175</cdr:x>
      <cdr:y>0.015</cdr:y>
    </cdr:from>
    <cdr:to>
      <cdr:x>0.55425</cdr:x>
      <cdr:y>0.04</cdr:y>
    </cdr:to>
    <cdr:sp>
      <cdr:nvSpPr>
        <cdr:cNvPr id="86" name="TextBox 86"/>
        <cdr:cNvSpPr txBox="1">
          <a:spLocks noChangeArrowheads="1"/>
        </cdr:cNvSpPr>
      </cdr:nvSpPr>
      <cdr:spPr>
        <a:xfrm>
          <a:off x="3333750" y="114300"/>
          <a:ext cx="209550" cy="209550"/>
        </a:xfrm>
        <a:prstGeom prst="rect">
          <a:avLst/>
        </a:prstGeom>
        <a:noFill/>
        <a:ln w="9525" cmpd="sng">
          <a:noFill/>
        </a:ln>
      </cdr:spPr>
      <cdr:txBody>
        <a:bodyPr vertOverflow="clip" wrap="square"/>
        <a:p>
          <a:pPr algn="l">
            <a:defRPr/>
          </a:pPr>
          <a:r>
            <a:rPr lang="en-US" cap="none" sz="500" b="0" i="0" u="none" baseline="0">
              <a:latin typeface="Arial"/>
              <a:ea typeface="Arial"/>
              <a:cs typeface="Arial"/>
            </a:rPr>
            <a:t>10</a:t>
          </a:r>
          <a:r>
            <a:rPr lang="en-US" cap="none" sz="400" b="0" i="0" u="none" baseline="30000">
              <a:latin typeface="Arial"/>
              <a:ea typeface="Arial"/>
              <a:cs typeface="Arial"/>
            </a:rPr>
            <a:t>-8</a:t>
          </a:r>
        </a:p>
      </cdr:txBody>
    </cdr:sp>
  </cdr:relSizeAnchor>
  <cdr:relSizeAnchor xmlns:cdr="http://schemas.openxmlformats.org/drawingml/2006/chartDrawing">
    <cdr:from>
      <cdr:x>0.566</cdr:x>
      <cdr:y>0.015</cdr:y>
    </cdr:from>
    <cdr:to>
      <cdr:x>0.57</cdr:x>
      <cdr:y>0.01825</cdr:y>
    </cdr:to>
    <cdr:sp>
      <cdr:nvSpPr>
        <cdr:cNvPr id="87" name="Line 87"/>
        <cdr:cNvSpPr>
          <a:spLocks/>
        </cdr:cNvSpPr>
      </cdr:nvSpPr>
      <cdr:spPr>
        <a:xfrm flipH="1">
          <a:off x="3609975" y="114300"/>
          <a:ext cx="28575" cy="285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0.56175</cdr:x>
      <cdr:y>0.015</cdr:y>
    </cdr:from>
    <cdr:to>
      <cdr:x>0.59425</cdr:x>
      <cdr:y>0.04</cdr:y>
    </cdr:to>
    <cdr:sp>
      <cdr:nvSpPr>
        <cdr:cNvPr id="88" name="TextBox 88"/>
        <cdr:cNvSpPr txBox="1">
          <a:spLocks noChangeArrowheads="1"/>
        </cdr:cNvSpPr>
      </cdr:nvSpPr>
      <cdr:spPr>
        <a:xfrm>
          <a:off x="3581400" y="114300"/>
          <a:ext cx="209550" cy="209550"/>
        </a:xfrm>
        <a:prstGeom prst="rect">
          <a:avLst/>
        </a:prstGeom>
        <a:noFill/>
        <a:ln w="9525" cmpd="sng">
          <a:noFill/>
        </a:ln>
      </cdr:spPr>
      <cdr:txBody>
        <a:bodyPr vertOverflow="clip" wrap="square"/>
        <a:p>
          <a:pPr algn="l">
            <a:defRPr/>
          </a:pPr>
          <a:r>
            <a:rPr lang="en-US" cap="none" sz="500" b="0" i="0" u="none" baseline="0">
              <a:latin typeface="Arial"/>
              <a:ea typeface="Arial"/>
              <a:cs typeface="Arial"/>
            </a:rPr>
            <a:t>10</a:t>
          </a:r>
          <a:r>
            <a:rPr lang="en-US" cap="none" sz="400" b="0" i="0" u="none" baseline="30000">
              <a:latin typeface="Arial"/>
              <a:ea typeface="Arial"/>
              <a:cs typeface="Arial"/>
            </a:rPr>
            <a:t>-7</a:t>
          </a:r>
        </a:p>
      </cdr:txBody>
    </cdr:sp>
  </cdr:relSizeAnchor>
  <cdr:relSizeAnchor xmlns:cdr="http://schemas.openxmlformats.org/drawingml/2006/chartDrawing">
    <cdr:from>
      <cdr:x>0.6135</cdr:x>
      <cdr:y>0.015</cdr:y>
    </cdr:from>
    <cdr:to>
      <cdr:x>0.61775</cdr:x>
      <cdr:y>0.01825</cdr:y>
    </cdr:to>
    <cdr:sp>
      <cdr:nvSpPr>
        <cdr:cNvPr id="89" name="Line 89"/>
        <cdr:cNvSpPr>
          <a:spLocks/>
        </cdr:cNvSpPr>
      </cdr:nvSpPr>
      <cdr:spPr>
        <a:xfrm flipH="1">
          <a:off x="3914775" y="114300"/>
          <a:ext cx="28575" cy="285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0.60925</cdr:x>
      <cdr:y>0.015</cdr:y>
    </cdr:from>
    <cdr:to>
      <cdr:x>0.64175</cdr:x>
      <cdr:y>0.04</cdr:y>
    </cdr:to>
    <cdr:sp>
      <cdr:nvSpPr>
        <cdr:cNvPr id="90" name="TextBox 90"/>
        <cdr:cNvSpPr txBox="1">
          <a:spLocks noChangeArrowheads="1"/>
        </cdr:cNvSpPr>
      </cdr:nvSpPr>
      <cdr:spPr>
        <a:xfrm>
          <a:off x="3886200" y="114300"/>
          <a:ext cx="209550" cy="209550"/>
        </a:xfrm>
        <a:prstGeom prst="rect">
          <a:avLst/>
        </a:prstGeom>
        <a:noFill/>
        <a:ln w="9525" cmpd="sng">
          <a:noFill/>
        </a:ln>
      </cdr:spPr>
      <cdr:txBody>
        <a:bodyPr vertOverflow="clip" wrap="square"/>
        <a:p>
          <a:pPr algn="l">
            <a:defRPr/>
          </a:pPr>
          <a:r>
            <a:rPr lang="en-US" cap="none" sz="500" b="0" i="0" u="none" baseline="0">
              <a:latin typeface="Arial"/>
              <a:ea typeface="Arial"/>
              <a:cs typeface="Arial"/>
            </a:rPr>
            <a:t>10</a:t>
          </a:r>
          <a:r>
            <a:rPr lang="en-US" cap="none" sz="400" b="0" i="0" u="none" baseline="30000">
              <a:latin typeface="Arial"/>
              <a:ea typeface="Arial"/>
              <a:cs typeface="Arial"/>
            </a:rPr>
            <a:t>-6</a:t>
          </a:r>
        </a:p>
      </cdr:txBody>
    </cdr:sp>
  </cdr:relSizeAnchor>
  <cdr:relSizeAnchor xmlns:cdr="http://schemas.openxmlformats.org/drawingml/2006/chartDrawing">
    <cdr:from>
      <cdr:x>0.67025</cdr:x>
      <cdr:y>0.015</cdr:y>
    </cdr:from>
    <cdr:to>
      <cdr:x>0.67525</cdr:x>
      <cdr:y>0.01825</cdr:y>
    </cdr:to>
    <cdr:sp>
      <cdr:nvSpPr>
        <cdr:cNvPr id="91" name="Line 91"/>
        <cdr:cNvSpPr>
          <a:spLocks/>
        </cdr:cNvSpPr>
      </cdr:nvSpPr>
      <cdr:spPr>
        <a:xfrm flipH="1">
          <a:off x="4276725" y="114300"/>
          <a:ext cx="28575" cy="285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0.667</cdr:x>
      <cdr:y>0.015</cdr:y>
    </cdr:from>
    <cdr:to>
      <cdr:x>0.6995</cdr:x>
      <cdr:y>0.04</cdr:y>
    </cdr:to>
    <cdr:sp>
      <cdr:nvSpPr>
        <cdr:cNvPr id="92" name="TextBox 92"/>
        <cdr:cNvSpPr txBox="1">
          <a:spLocks noChangeArrowheads="1"/>
        </cdr:cNvSpPr>
      </cdr:nvSpPr>
      <cdr:spPr>
        <a:xfrm>
          <a:off x="4257675" y="114300"/>
          <a:ext cx="209550" cy="209550"/>
        </a:xfrm>
        <a:prstGeom prst="rect">
          <a:avLst/>
        </a:prstGeom>
        <a:noFill/>
        <a:ln w="9525" cmpd="sng">
          <a:noFill/>
        </a:ln>
      </cdr:spPr>
      <cdr:txBody>
        <a:bodyPr vertOverflow="clip" wrap="square"/>
        <a:p>
          <a:pPr algn="l">
            <a:defRPr/>
          </a:pPr>
          <a:r>
            <a:rPr lang="en-US" cap="none" sz="500" b="0" i="0" u="none" baseline="0">
              <a:latin typeface="Arial"/>
              <a:ea typeface="Arial"/>
              <a:cs typeface="Arial"/>
            </a:rPr>
            <a:t>10</a:t>
          </a:r>
          <a:r>
            <a:rPr lang="en-US" cap="none" sz="400" b="0" i="0" u="none" baseline="30000">
              <a:latin typeface="Arial"/>
              <a:ea typeface="Arial"/>
              <a:cs typeface="Arial"/>
            </a:rPr>
            <a:t>-5</a:t>
          </a:r>
        </a:p>
      </cdr:txBody>
    </cdr:sp>
  </cdr:relSizeAnchor>
  <cdr:relSizeAnchor xmlns:cdr="http://schemas.openxmlformats.org/drawingml/2006/chartDrawing">
    <cdr:from>
      <cdr:x>0.74025</cdr:x>
      <cdr:y>0.015</cdr:y>
    </cdr:from>
    <cdr:to>
      <cdr:x>0.74525</cdr:x>
      <cdr:y>0.01825</cdr:y>
    </cdr:to>
    <cdr:sp>
      <cdr:nvSpPr>
        <cdr:cNvPr id="93" name="Line 93"/>
        <cdr:cNvSpPr>
          <a:spLocks/>
        </cdr:cNvSpPr>
      </cdr:nvSpPr>
      <cdr:spPr>
        <a:xfrm flipH="1">
          <a:off x="4724400" y="114300"/>
          <a:ext cx="28575" cy="285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0.73775</cdr:x>
      <cdr:y>0.015</cdr:y>
    </cdr:from>
    <cdr:to>
      <cdr:x>0.7705</cdr:x>
      <cdr:y>0.04</cdr:y>
    </cdr:to>
    <cdr:sp>
      <cdr:nvSpPr>
        <cdr:cNvPr id="94" name="TextBox 94"/>
        <cdr:cNvSpPr txBox="1">
          <a:spLocks noChangeArrowheads="1"/>
        </cdr:cNvSpPr>
      </cdr:nvSpPr>
      <cdr:spPr>
        <a:xfrm>
          <a:off x="4714875" y="114300"/>
          <a:ext cx="209550" cy="209550"/>
        </a:xfrm>
        <a:prstGeom prst="rect">
          <a:avLst/>
        </a:prstGeom>
        <a:noFill/>
        <a:ln w="9525" cmpd="sng">
          <a:noFill/>
        </a:ln>
      </cdr:spPr>
      <cdr:txBody>
        <a:bodyPr vertOverflow="clip" wrap="square"/>
        <a:p>
          <a:pPr algn="l">
            <a:defRPr/>
          </a:pPr>
          <a:r>
            <a:rPr lang="en-US" cap="none" sz="500" b="0" i="0" u="none" baseline="0">
              <a:latin typeface="Arial"/>
              <a:ea typeface="Arial"/>
              <a:cs typeface="Arial"/>
            </a:rPr>
            <a:t>10</a:t>
          </a:r>
          <a:r>
            <a:rPr lang="en-US" cap="none" sz="400" b="0" i="0" u="none" baseline="30000">
              <a:latin typeface="Arial"/>
              <a:ea typeface="Arial"/>
              <a:cs typeface="Arial"/>
            </a:rPr>
            <a:t>-4</a:t>
          </a:r>
        </a:p>
      </cdr:txBody>
    </cdr:sp>
  </cdr:relSizeAnchor>
  <cdr:relSizeAnchor xmlns:cdr="http://schemas.openxmlformats.org/drawingml/2006/chartDrawing">
    <cdr:from>
      <cdr:x>0.82975</cdr:x>
      <cdr:y>0.015</cdr:y>
    </cdr:from>
    <cdr:to>
      <cdr:x>0.8355</cdr:x>
      <cdr:y>0.01825</cdr:y>
    </cdr:to>
    <cdr:sp>
      <cdr:nvSpPr>
        <cdr:cNvPr id="95" name="Line 95"/>
        <cdr:cNvSpPr>
          <a:spLocks/>
        </cdr:cNvSpPr>
      </cdr:nvSpPr>
      <cdr:spPr>
        <a:xfrm flipH="1">
          <a:off x="5295900" y="114300"/>
          <a:ext cx="38100" cy="285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0.827</cdr:x>
      <cdr:y>0.015</cdr:y>
    </cdr:from>
    <cdr:to>
      <cdr:x>0.85975</cdr:x>
      <cdr:y>0.04</cdr:y>
    </cdr:to>
    <cdr:sp>
      <cdr:nvSpPr>
        <cdr:cNvPr id="96" name="TextBox 96"/>
        <cdr:cNvSpPr txBox="1">
          <a:spLocks noChangeArrowheads="1"/>
        </cdr:cNvSpPr>
      </cdr:nvSpPr>
      <cdr:spPr>
        <a:xfrm>
          <a:off x="5276850" y="114300"/>
          <a:ext cx="209550" cy="209550"/>
        </a:xfrm>
        <a:prstGeom prst="rect">
          <a:avLst/>
        </a:prstGeom>
        <a:noFill/>
        <a:ln w="9525" cmpd="sng">
          <a:noFill/>
        </a:ln>
      </cdr:spPr>
      <cdr:txBody>
        <a:bodyPr vertOverflow="clip" wrap="square"/>
        <a:p>
          <a:pPr algn="l">
            <a:defRPr/>
          </a:pPr>
          <a:r>
            <a:rPr lang="en-US" cap="none" sz="500" b="0" i="0" u="none" baseline="0">
              <a:latin typeface="Arial"/>
              <a:ea typeface="Arial"/>
              <a:cs typeface="Arial"/>
            </a:rPr>
            <a:t>10</a:t>
          </a:r>
          <a:r>
            <a:rPr lang="en-US" cap="none" sz="400" b="0" i="0" u="none" baseline="30000">
              <a:latin typeface="Arial"/>
              <a:ea typeface="Arial"/>
              <a:cs typeface="Arial"/>
            </a:rPr>
            <a:t>-3</a:t>
          </a:r>
        </a:p>
      </cdr:txBody>
    </cdr:sp>
  </cdr:relSizeAnchor>
  <cdr:relSizeAnchor xmlns:cdr="http://schemas.openxmlformats.org/drawingml/2006/chartDrawing">
    <cdr:from>
      <cdr:x>0.94625</cdr:x>
      <cdr:y>0.015</cdr:y>
    </cdr:from>
    <cdr:to>
      <cdr:x>0.952</cdr:x>
      <cdr:y>0.01825</cdr:y>
    </cdr:to>
    <cdr:sp>
      <cdr:nvSpPr>
        <cdr:cNvPr id="97" name="Line 97"/>
        <cdr:cNvSpPr>
          <a:spLocks/>
        </cdr:cNvSpPr>
      </cdr:nvSpPr>
      <cdr:spPr>
        <a:xfrm flipH="1">
          <a:off x="6038850" y="114300"/>
          <a:ext cx="38100" cy="285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0.9445</cdr:x>
      <cdr:y>0.015</cdr:y>
    </cdr:from>
    <cdr:to>
      <cdr:x>0.97575</cdr:x>
      <cdr:y>0.04</cdr:y>
    </cdr:to>
    <cdr:sp>
      <cdr:nvSpPr>
        <cdr:cNvPr id="98" name="TextBox 98"/>
        <cdr:cNvSpPr txBox="1">
          <a:spLocks noChangeArrowheads="1"/>
        </cdr:cNvSpPr>
      </cdr:nvSpPr>
      <cdr:spPr>
        <a:xfrm>
          <a:off x="6029325" y="114300"/>
          <a:ext cx="200025" cy="209550"/>
        </a:xfrm>
        <a:prstGeom prst="rect">
          <a:avLst/>
        </a:prstGeom>
        <a:noFill/>
        <a:ln w="9525" cmpd="sng">
          <a:noFill/>
        </a:ln>
      </cdr:spPr>
      <cdr:txBody>
        <a:bodyPr vertOverflow="clip" wrap="square"/>
        <a:p>
          <a:pPr algn="l">
            <a:defRPr/>
          </a:pPr>
          <a:r>
            <a:rPr lang="en-US" cap="none" sz="500" b="0" i="0" u="none" baseline="0">
              <a:latin typeface="Arial"/>
              <a:ea typeface="Arial"/>
              <a:cs typeface="Arial"/>
            </a:rPr>
            <a:t>10</a:t>
          </a:r>
          <a:r>
            <a:rPr lang="en-US" cap="none" sz="400" b="0" i="0" u="none" baseline="30000">
              <a:latin typeface="Arial"/>
              <a:ea typeface="Arial"/>
              <a:cs typeface="Arial"/>
            </a:rPr>
            <a:t>-2</a:t>
          </a:r>
        </a:p>
      </cdr:txBody>
    </cdr:sp>
  </cdr:relSizeAnchor>
  <cdr:relSizeAnchor xmlns:cdr="http://schemas.openxmlformats.org/drawingml/2006/chartDrawing">
    <cdr:from>
      <cdr:x>0.9565</cdr:x>
      <cdr:y>0.0725</cdr:y>
    </cdr:from>
    <cdr:to>
      <cdr:x>0.96075</cdr:x>
      <cdr:y>0.075</cdr:y>
    </cdr:to>
    <cdr:sp>
      <cdr:nvSpPr>
        <cdr:cNvPr id="99" name="Line 99"/>
        <cdr:cNvSpPr>
          <a:spLocks/>
        </cdr:cNvSpPr>
      </cdr:nvSpPr>
      <cdr:spPr>
        <a:xfrm flipH="1">
          <a:off x="6105525" y="590550"/>
          <a:ext cx="28575" cy="190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0.96075</cdr:x>
      <cdr:y>0.067</cdr:y>
    </cdr:from>
    <cdr:to>
      <cdr:x>0.98925</cdr:x>
      <cdr:y>0.08875</cdr:y>
    </cdr:to>
    <cdr:sp>
      <cdr:nvSpPr>
        <cdr:cNvPr id="100" name="TextBox 100"/>
        <cdr:cNvSpPr txBox="1">
          <a:spLocks noChangeArrowheads="1"/>
        </cdr:cNvSpPr>
      </cdr:nvSpPr>
      <cdr:spPr>
        <a:xfrm>
          <a:off x="6134100" y="542925"/>
          <a:ext cx="180975" cy="180975"/>
        </a:xfrm>
        <a:prstGeom prst="rect">
          <a:avLst/>
        </a:prstGeom>
        <a:noFill/>
        <a:ln w="9525" cmpd="sng">
          <a:noFill/>
        </a:ln>
      </cdr:spPr>
      <cdr:txBody>
        <a:bodyPr vertOverflow="clip" wrap="square"/>
        <a:p>
          <a:pPr algn="l">
            <a:defRPr/>
          </a:pPr>
          <a:r>
            <a:rPr lang="en-US" cap="none" sz="500" b="0" i="0" u="none" baseline="0">
              <a:latin typeface="Arial"/>
              <a:ea typeface="Arial"/>
              <a:cs typeface="Arial"/>
            </a:rPr>
            <a:t>10</a:t>
          </a:r>
          <a:r>
            <a:rPr lang="en-US" cap="none" sz="400" b="0" i="0" u="none" baseline="30000">
              <a:latin typeface="Arial"/>
              <a:ea typeface="Arial"/>
              <a:cs typeface="Arial"/>
            </a:rPr>
            <a:t>-1</a:t>
          </a:r>
        </a:p>
      </cdr:txBody>
    </cdr:sp>
  </cdr:relSizeAnchor>
  <cdr:relSizeAnchor xmlns:cdr="http://schemas.openxmlformats.org/drawingml/2006/chartDrawing">
    <cdr:from>
      <cdr:x>0.9565</cdr:x>
      <cdr:y>0.136</cdr:y>
    </cdr:from>
    <cdr:to>
      <cdr:x>0.96075</cdr:x>
      <cdr:y>0.1375</cdr:y>
    </cdr:to>
    <cdr:sp>
      <cdr:nvSpPr>
        <cdr:cNvPr id="101" name="Line 101"/>
        <cdr:cNvSpPr>
          <a:spLocks/>
        </cdr:cNvSpPr>
      </cdr:nvSpPr>
      <cdr:spPr>
        <a:xfrm flipH="1">
          <a:off x="6105525" y="1114425"/>
          <a:ext cx="28575" cy="95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0.96075</cdr:x>
      <cdr:y>0.1295</cdr:y>
    </cdr:from>
    <cdr:to>
      <cdr:x>0.98925</cdr:x>
      <cdr:y>0.1515</cdr:y>
    </cdr:to>
    <cdr:sp>
      <cdr:nvSpPr>
        <cdr:cNvPr id="102" name="TextBox 102"/>
        <cdr:cNvSpPr txBox="1">
          <a:spLocks noChangeArrowheads="1"/>
        </cdr:cNvSpPr>
      </cdr:nvSpPr>
      <cdr:spPr>
        <a:xfrm>
          <a:off x="6134100" y="1057275"/>
          <a:ext cx="180975" cy="180975"/>
        </a:xfrm>
        <a:prstGeom prst="rect">
          <a:avLst/>
        </a:prstGeom>
        <a:noFill/>
        <a:ln w="9525" cmpd="sng">
          <a:noFill/>
        </a:ln>
      </cdr:spPr>
      <cdr:txBody>
        <a:bodyPr vertOverflow="clip" wrap="square"/>
        <a:p>
          <a:pPr algn="l">
            <a:defRPr/>
          </a:pPr>
          <a:r>
            <a:rPr lang="en-US" cap="none" sz="500" b="0" i="0" u="none" baseline="0">
              <a:latin typeface="Arial"/>
              <a:ea typeface="Arial"/>
              <a:cs typeface="Arial"/>
            </a:rPr>
            <a:t>10</a:t>
          </a:r>
          <a:r>
            <a:rPr lang="en-US" cap="none" sz="400" b="0" i="0" u="none" baseline="30000">
              <a:latin typeface="Arial"/>
              <a:ea typeface="Arial"/>
              <a:cs typeface="Arial"/>
            </a:rPr>
            <a:t>0</a:t>
          </a:r>
        </a:p>
      </cdr:txBody>
    </cdr:sp>
  </cdr:relSizeAnchor>
  <cdr:relSizeAnchor xmlns:cdr="http://schemas.openxmlformats.org/drawingml/2006/chartDrawing">
    <cdr:from>
      <cdr:x>0.9565</cdr:x>
      <cdr:y>0.1985</cdr:y>
    </cdr:from>
    <cdr:to>
      <cdr:x>0.96075</cdr:x>
      <cdr:y>0.20025</cdr:y>
    </cdr:to>
    <cdr:sp>
      <cdr:nvSpPr>
        <cdr:cNvPr id="103" name="Line 103"/>
        <cdr:cNvSpPr>
          <a:spLocks/>
        </cdr:cNvSpPr>
      </cdr:nvSpPr>
      <cdr:spPr>
        <a:xfrm flipH="1">
          <a:off x="6105525" y="1628775"/>
          <a:ext cx="28575" cy="190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0.96075</cdr:x>
      <cdr:y>0.19275</cdr:y>
    </cdr:from>
    <cdr:to>
      <cdr:x>0.98925</cdr:x>
      <cdr:y>0.21475</cdr:y>
    </cdr:to>
    <cdr:sp>
      <cdr:nvSpPr>
        <cdr:cNvPr id="104" name="TextBox 104"/>
        <cdr:cNvSpPr txBox="1">
          <a:spLocks noChangeArrowheads="1"/>
        </cdr:cNvSpPr>
      </cdr:nvSpPr>
      <cdr:spPr>
        <a:xfrm>
          <a:off x="6134100" y="1581150"/>
          <a:ext cx="180975" cy="180975"/>
        </a:xfrm>
        <a:prstGeom prst="rect">
          <a:avLst/>
        </a:prstGeom>
        <a:noFill/>
        <a:ln w="9525" cmpd="sng">
          <a:noFill/>
        </a:ln>
      </cdr:spPr>
      <cdr:txBody>
        <a:bodyPr vertOverflow="clip" wrap="square"/>
        <a:p>
          <a:pPr algn="l">
            <a:defRPr/>
          </a:pPr>
          <a:r>
            <a:rPr lang="en-US" cap="none" sz="500" b="0" i="0" u="none" baseline="0">
              <a:latin typeface="Arial"/>
              <a:ea typeface="Arial"/>
              <a:cs typeface="Arial"/>
            </a:rPr>
            <a:t>10</a:t>
          </a:r>
          <a:r>
            <a:rPr lang="en-US" cap="none" sz="400" b="0" i="0" u="none" baseline="30000">
              <a:latin typeface="Arial"/>
              <a:ea typeface="Arial"/>
              <a:cs typeface="Arial"/>
            </a:rPr>
            <a:t>1</a:t>
          </a:r>
        </a:p>
      </cdr:txBody>
    </cdr:sp>
  </cdr:relSizeAnchor>
  <cdr:relSizeAnchor xmlns:cdr="http://schemas.openxmlformats.org/drawingml/2006/chartDrawing">
    <cdr:from>
      <cdr:x>0.9565</cdr:x>
      <cdr:y>0.26175</cdr:y>
    </cdr:from>
    <cdr:to>
      <cdr:x>0.96075</cdr:x>
      <cdr:y>0.2635</cdr:y>
    </cdr:to>
    <cdr:sp>
      <cdr:nvSpPr>
        <cdr:cNvPr id="105" name="Line 105"/>
        <cdr:cNvSpPr>
          <a:spLocks/>
        </cdr:cNvSpPr>
      </cdr:nvSpPr>
      <cdr:spPr>
        <a:xfrm flipH="1">
          <a:off x="6105525" y="2143125"/>
          <a:ext cx="28575" cy="190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0.96075</cdr:x>
      <cdr:y>0.25525</cdr:y>
    </cdr:from>
    <cdr:to>
      <cdr:x>0.98925</cdr:x>
      <cdr:y>0.27725</cdr:y>
    </cdr:to>
    <cdr:sp>
      <cdr:nvSpPr>
        <cdr:cNvPr id="106" name="TextBox 106"/>
        <cdr:cNvSpPr txBox="1">
          <a:spLocks noChangeArrowheads="1"/>
        </cdr:cNvSpPr>
      </cdr:nvSpPr>
      <cdr:spPr>
        <a:xfrm>
          <a:off x="6134100" y="2095500"/>
          <a:ext cx="180975" cy="180975"/>
        </a:xfrm>
        <a:prstGeom prst="rect">
          <a:avLst/>
        </a:prstGeom>
        <a:noFill/>
        <a:ln w="9525" cmpd="sng">
          <a:noFill/>
        </a:ln>
      </cdr:spPr>
      <cdr:txBody>
        <a:bodyPr vertOverflow="clip" wrap="square"/>
        <a:p>
          <a:pPr algn="l">
            <a:defRPr/>
          </a:pPr>
          <a:r>
            <a:rPr lang="en-US" cap="none" sz="500" b="0" i="0" u="none" baseline="0">
              <a:latin typeface="Arial"/>
              <a:ea typeface="Arial"/>
              <a:cs typeface="Arial"/>
            </a:rPr>
            <a:t>10</a:t>
          </a:r>
          <a:r>
            <a:rPr lang="en-US" cap="none" sz="400" b="0" i="0" u="none" baseline="30000">
              <a:latin typeface="Arial"/>
              <a:ea typeface="Arial"/>
              <a:cs typeface="Arial"/>
            </a:rPr>
            <a:t>2</a:t>
          </a:r>
        </a:p>
      </cdr:txBody>
    </cdr:sp>
  </cdr:relSizeAnchor>
  <cdr:relSizeAnchor xmlns:cdr="http://schemas.openxmlformats.org/drawingml/2006/chartDrawing">
    <cdr:from>
      <cdr:x>0.9565</cdr:x>
      <cdr:y>0.3245</cdr:y>
    </cdr:from>
    <cdr:to>
      <cdr:x>0.96075</cdr:x>
      <cdr:y>0.32525</cdr:y>
    </cdr:to>
    <cdr:sp>
      <cdr:nvSpPr>
        <cdr:cNvPr id="107" name="Line 107"/>
        <cdr:cNvSpPr>
          <a:spLocks/>
        </cdr:cNvSpPr>
      </cdr:nvSpPr>
      <cdr:spPr>
        <a:xfrm flipH="1">
          <a:off x="6105525" y="2667000"/>
          <a:ext cx="28575" cy="95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0.96075</cdr:x>
      <cdr:y>0.31875</cdr:y>
    </cdr:from>
    <cdr:to>
      <cdr:x>0.98925</cdr:x>
      <cdr:y>0.34075</cdr:y>
    </cdr:to>
    <cdr:sp>
      <cdr:nvSpPr>
        <cdr:cNvPr id="108" name="TextBox 108"/>
        <cdr:cNvSpPr txBox="1">
          <a:spLocks noChangeArrowheads="1"/>
        </cdr:cNvSpPr>
      </cdr:nvSpPr>
      <cdr:spPr>
        <a:xfrm>
          <a:off x="6134100" y="2619375"/>
          <a:ext cx="180975" cy="180975"/>
        </a:xfrm>
        <a:prstGeom prst="rect">
          <a:avLst/>
        </a:prstGeom>
        <a:noFill/>
        <a:ln w="9525" cmpd="sng">
          <a:noFill/>
        </a:ln>
      </cdr:spPr>
      <cdr:txBody>
        <a:bodyPr vertOverflow="clip" wrap="square"/>
        <a:p>
          <a:pPr algn="l">
            <a:defRPr/>
          </a:pPr>
          <a:r>
            <a:rPr lang="en-US" cap="none" sz="500" b="0" i="0" u="none" baseline="0">
              <a:latin typeface="Arial"/>
              <a:ea typeface="Arial"/>
              <a:cs typeface="Arial"/>
            </a:rPr>
            <a:t>10</a:t>
          </a:r>
          <a:r>
            <a:rPr lang="en-US" cap="none" sz="400" b="0" i="0" u="none" baseline="30000">
              <a:latin typeface="Arial"/>
              <a:ea typeface="Arial"/>
              <a:cs typeface="Arial"/>
            </a:rPr>
            <a:t>3</a:t>
          </a:r>
        </a:p>
      </cdr:txBody>
    </cdr:sp>
  </cdr:relSizeAnchor>
  <cdr:relSizeAnchor xmlns:cdr="http://schemas.openxmlformats.org/drawingml/2006/chartDrawing">
    <cdr:from>
      <cdr:x>0.9565</cdr:x>
      <cdr:y>0.38775</cdr:y>
    </cdr:from>
    <cdr:to>
      <cdr:x>0.96075</cdr:x>
      <cdr:y>0.38775</cdr:y>
    </cdr:to>
    <cdr:sp>
      <cdr:nvSpPr>
        <cdr:cNvPr id="109" name="Line 109"/>
        <cdr:cNvSpPr>
          <a:spLocks/>
        </cdr:cNvSpPr>
      </cdr:nvSpPr>
      <cdr:spPr>
        <a:xfrm flipH="1">
          <a:off x="6105525" y="3181350"/>
          <a:ext cx="28575"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0.96075</cdr:x>
      <cdr:y>0.38125</cdr:y>
    </cdr:from>
    <cdr:to>
      <cdr:x>0.98925</cdr:x>
      <cdr:y>0.40325</cdr:y>
    </cdr:to>
    <cdr:sp>
      <cdr:nvSpPr>
        <cdr:cNvPr id="110" name="TextBox 110"/>
        <cdr:cNvSpPr txBox="1">
          <a:spLocks noChangeArrowheads="1"/>
        </cdr:cNvSpPr>
      </cdr:nvSpPr>
      <cdr:spPr>
        <a:xfrm>
          <a:off x="6134100" y="3133725"/>
          <a:ext cx="180975" cy="180975"/>
        </a:xfrm>
        <a:prstGeom prst="rect">
          <a:avLst/>
        </a:prstGeom>
        <a:noFill/>
        <a:ln w="9525" cmpd="sng">
          <a:noFill/>
        </a:ln>
      </cdr:spPr>
      <cdr:txBody>
        <a:bodyPr vertOverflow="clip" wrap="square"/>
        <a:p>
          <a:pPr algn="l">
            <a:defRPr/>
          </a:pPr>
          <a:r>
            <a:rPr lang="en-US" cap="none" sz="500" b="0" i="0" u="none" baseline="0">
              <a:latin typeface="Arial"/>
              <a:ea typeface="Arial"/>
              <a:cs typeface="Arial"/>
            </a:rPr>
            <a:t>10</a:t>
          </a:r>
          <a:r>
            <a:rPr lang="en-US" cap="none" sz="400" b="0" i="0" u="none" baseline="30000">
              <a:latin typeface="Arial"/>
              <a:ea typeface="Arial"/>
              <a:cs typeface="Arial"/>
            </a:rPr>
            <a:t>4</a:t>
          </a:r>
        </a:p>
      </cdr:txBody>
    </cdr:sp>
  </cdr:relSizeAnchor>
  <cdr:relSizeAnchor xmlns:cdr="http://schemas.openxmlformats.org/drawingml/2006/chartDrawing">
    <cdr:from>
      <cdr:x>0.9565</cdr:x>
      <cdr:y>0.45025</cdr:y>
    </cdr:from>
    <cdr:to>
      <cdr:x>0.96075</cdr:x>
      <cdr:y>0.45025</cdr:y>
    </cdr:to>
    <cdr:sp>
      <cdr:nvSpPr>
        <cdr:cNvPr id="111" name="Line 111"/>
        <cdr:cNvSpPr>
          <a:spLocks/>
        </cdr:cNvSpPr>
      </cdr:nvSpPr>
      <cdr:spPr>
        <a:xfrm flipH="1" flipV="1">
          <a:off x="6105525" y="3695700"/>
          <a:ext cx="28575"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0.96075</cdr:x>
      <cdr:y>0.44375</cdr:y>
    </cdr:from>
    <cdr:to>
      <cdr:x>0.98925</cdr:x>
      <cdr:y>0.4665</cdr:y>
    </cdr:to>
    <cdr:sp>
      <cdr:nvSpPr>
        <cdr:cNvPr id="112" name="TextBox 112"/>
        <cdr:cNvSpPr txBox="1">
          <a:spLocks noChangeArrowheads="1"/>
        </cdr:cNvSpPr>
      </cdr:nvSpPr>
      <cdr:spPr>
        <a:xfrm>
          <a:off x="6134100" y="3638550"/>
          <a:ext cx="180975" cy="190500"/>
        </a:xfrm>
        <a:prstGeom prst="rect">
          <a:avLst/>
        </a:prstGeom>
        <a:noFill/>
        <a:ln w="9525" cmpd="sng">
          <a:noFill/>
        </a:ln>
      </cdr:spPr>
      <cdr:txBody>
        <a:bodyPr vertOverflow="clip" wrap="square"/>
        <a:p>
          <a:pPr algn="l">
            <a:defRPr/>
          </a:pPr>
          <a:r>
            <a:rPr lang="en-US" cap="none" sz="500" b="0" i="0" u="none" baseline="0">
              <a:latin typeface="Arial"/>
              <a:ea typeface="Arial"/>
              <a:cs typeface="Arial"/>
            </a:rPr>
            <a:t>10</a:t>
          </a:r>
          <a:r>
            <a:rPr lang="en-US" cap="none" sz="400" b="0" i="0" u="none" baseline="30000">
              <a:latin typeface="Arial"/>
              <a:ea typeface="Arial"/>
              <a:cs typeface="Arial"/>
            </a:rPr>
            <a:t>5</a:t>
          </a:r>
        </a:p>
      </cdr:txBody>
    </cdr:sp>
  </cdr:relSizeAnchor>
  <cdr:relSizeAnchor xmlns:cdr="http://schemas.openxmlformats.org/drawingml/2006/chartDrawing">
    <cdr:from>
      <cdr:x>0.9565</cdr:x>
      <cdr:y>0.51275</cdr:y>
    </cdr:from>
    <cdr:to>
      <cdr:x>0.96075</cdr:x>
      <cdr:y>0.51375</cdr:y>
    </cdr:to>
    <cdr:sp>
      <cdr:nvSpPr>
        <cdr:cNvPr id="113" name="Line 113"/>
        <cdr:cNvSpPr>
          <a:spLocks/>
        </cdr:cNvSpPr>
      </cdr:nvSpPr>
      <cdr:spPr>
        <a:xfrm flipH="1" flipV="1">
          <a:off x="6105525" y="4210050"/>
          <a:ext cx="28575" cy="95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0.96075</cdr:x>
      <cdr:y>0.50725</cdr:y>
    </cdr:from>
    <cdr:to>
      <cdr:x>0.98925</cdr:x>
      <cdr:y>0.529</cdr:y>
    </cdr:to>
    <cdr:sp>
      <cdr:nvSpPr>
        <cdr:cNvPr id="114" name="TextBox 114"/>
        <cdr:cNvSpPr txBox="1">
          <a:spLocks noChangeArrowheads="1"/>
        </cdr:cNvSpPr>
      </cdr:nvSpPr>
      <cdr:spPr>
        <a:xfrm>
          <a:off x="6134100" y="4162425"/>
          <a:ext cx="180975" cy="180975"/>
        </a:xfrm>
        <a:prstGeom prst="rect">
          <a:avLst/>
        </a:prstGeom>
        <a:noFill/>
        <a:ln w="9525" cmpd="sng">
          <a:noFill/>
        </a:ln>
      </cdr:spPr>
      <cdr:txBody>
        <a:bodyPr vertOverflow="clip" wrap="square"/>
        <a:p>
          <a:pPr algn="l">
            <a:defRPr/>
          </a:pPr>
          <a:r>
            <a:rPr lang="en-US" cap="none" sz="500" b="0" i="0" u="none" baseline="0">
              <a:latin typeface="Arial"/>
              <a:ea typeface="Arial"/>
              <a:cs typeface="Arial"/>
            </a:rPr>
            <a:t>10</a:t>
          </a:r>
          <a:r>
            <a:rPr lang="en-US" cap="none" sz="400" b="0" i="0" u="none" baseline="30000">
              <a:latin typeface="Arial"/>
              <a:ea typeface="Arial"/>
              <a:cs typeface="Arial"/>
            </a:rPr>
            <a:t>6</a:t>
          </a:r>
        </a:p>
      </cdr:txBody>
    </cdr:sp>
  </cdr:relSizeAnchor>
  <cdr:relSizeAnchor xmlns:cdr="http://schemas.openxmlformats.org/drawingml/2006/chartDrawing">
    <cdr:from>
      <cdr:x>0.9565</cdr:x>
      <cdr:y>0.5755</cdr:y>
    </cdr:from>
    <cdr:to>
      <cdr:x>0.96075</cdr:x>
      <cdr:y>0.57625</cdr:y>
    </cdr:to>
    <cdr:sp>
      <cdr:nvSpPr>
        <cdr:cNvPr id="115" name="Line 115"/>
        <cdr:cNvSpPr>
          <a:spLocks/>
        </cdr:cNvSpPr>
      </cdr:nvSpPr>
      <cdr:spPr>
        <a:xfrm flipH="1" flipV="1">
          <a:off x="6105525" y="4724400"/>
          <a:ext cx="28575" cy="95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0.96075</cdr:x>
      <cdr:y>0.56975</cdr:y>
    </cdr:from>
    <cdr:to>
      <cdr:x>0.98925</cdr:x>
      <cdr:y>0.5925</cdr:y>
    </cdr:to>
    <cdr:sp>
      <cdr:nvSpPr>
        <cdr:cNvPr id="116" name="TextBox 116"/>
        <cdr:cNvSpPr txBox="1">
          <a:spLocks noChangeArrowheads="1"/>
        </cdr:cNvSpPr>
      </cdr:nvSpPr>
      <cdr:spPr>
        <a:xfrm>
          <a:off x="6134100" y="4676775"/>
          <a:ext cx="180975" cy="190500"/>
        </a:xfrm>
        <a:prstGeom prst="rect">
          <a:avLst/>
        </a:prstGeom>
        <a:noFill/>
        <a:ln w="9525" cmpd="sng">
          <a:noFill/>
        </a:ln>
      </cdr:spPr>
      <cdr:txBody>
        <a:bodyPr vertOverflow="clip" wrap="square"/>
        <a:p>
          <a:pPr algn="l">
            <a:defRPr/>
          </a:pPr>
          <a:r>
            <a:rPr lang="en-US" cap="none" sz="500" b="0" i="0" u="none" baseline="0">
              <a:latin typeface="Arial"/>
              <a:ea typeface="Arial"/>
              <a:cs typeface="Arial"/>
            </a:rPr>
            <a:t>10</a:t>
          </a:r>
          <a:r>
            <a:rPr lang="en-US" cap="none" sz="400" b="0" i="0" u="none" baseline="30000">
              <a:latin typeface="Arial"/>
              <a:ea typeface="Arial"/>
              <a:cs typeface="Arial"/>
            </a:rPr>
            <a:t>7</a:t>
          </a:r>
        </a:p>
      </cdr:txBody>
    </cdr:sp>
  </cdr:relSizeAnchor>
  <cdr:relSizeAnchor xmlns:cdr="http://schemas.openxmlformats.org/drawingml/2006/chartDrawing">
    <cdr:from>
      <cdr:x>0.9565</cdr:x>
      <cdr:y>0.638</cdr:y>
    </cdr:from>
    <cdr:to>
      <cdr:x>0.96075</cdr:x>
      <cdr:y>0.6395</cdr:y>
    </cdr:to>
    <cdr:sp>
      <cdr:nvSpPr>
        <cdr:cNvPr id="117" name="Line 117"/>
        <cdr:cNvSpPr>
          <a:spLocks/>
        </cdr:cNvSpPr>
      </cdr:nvSpPr>
      <cdr:spPr>
        <a:xfrm flipH="1" flipV="1">
          <a:off x="6105525" y="5238750"/>
          <a:ext cx="28575" cy="95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0.96075</cdr:x>
      <cdr:y>0.633</cdr:y>
    </cdr:from>
    <cdr:to>
      <cdr:x>0.98925</cdr:x>
      <cdr:y>0.655</cdr:y>
    </cdr:to>
    <cdr:sp>
      <cdr:nvSpPr>
        <cdr:cNvPr id="118" name="TextBox 118"/>
        <cdr:cNvSpPr txBox="1">
          <a:spLocks noChangeArrowheads="1"/>
        </cdr:cNvSpPr>
      </cdr:nvSpPr>
      <cdr:spPr>
        <a:xfrm>
          <a:off x="6134100" y="5200650"/>
          <a:ext cx="180975" cy="180975"/>
        </a:xfrm>
        <a:prstGeom prst="rect">
          <a:avLst/>
        </a:prstGeom>
        <a:noFill/>
        <a:ln w="9525" cmpd="sng">
          <a:noFill/>
        </a:ln>
      </cdr:spPr>
      <cdr:txBody>
        <a:bodyPr vertOverflow="clip" wrap="square"/>
        <a:p>
          <a:pPr algn="l">
            <a:defRPr/>
          </a:pPr>
          <a:r>
            <a:rPr lang="en-US" cap="none" sz="500" b="0" i="0" u="none" baseline="0">
              <a:latin typeface="Arial"/>
              <a:ea typeface="Arial"/>
              <a:cs typeface="Arial"/>
            </a:rPr>
            <a:t>10</a:t>
          </a:r>
          <a:r>
            <a:rPr lang="en-US" cap="none" sz="400" b="0" i="0" u="none" baseline="30000">
              <a:latin typeface="Arial"/>
              <a:ea typeface="Arial"/>
              <a:cs typeface="Arial"/>
            </a:rPr>
            <a:t>8</a:t>
          </a:r>
        </a:p>
      </cdr:txBody>
    </cdr:sp>
  </cdr:relSizeAnchor>
  <cdr:relSizeAnchor xmlns:cdr="http://schemas.openxmlformats.org/drawingml/2006/chartDrawing">
    <cdr:from>
      <cdr:x>0.9565</cdr:x>
      <cdr:y>0.70125</cdr:y>
    </cdr:from>
    <cdr:to>
      <cdr:x>0.96075</cdr:x>
      <cdr:y>0.702</cdr:y>
    </cdr:to>
    <cdr:sp>
      <cdr:nvSpPr>
        <cdr:cNvPr id="119" name="Line 119"/>
        <cdr:cNvSpPr>
          <a:spLocks/>
        </cdr:cNvSpPr>
      </cdr:nvSpPr>
      <cdr:spPr>
        <a:xfrm flipH="1" flipV="1">
          <a:off x="6105525" y="5762625"/>
          <a:ext cx="28575" cy="95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0.96075</cdr:x>
      <cdr:y>0.6965</cdr:y>
    </cdr:from>
    <cdr:to>
      <cdr:x>0.98925</cdr:x>
      <cdr:y>0.71825</cdr:y>
    </cdr:to>
    <cdr:sp>
      <cdr:nvSpPr>
        <cdr:cNvPr id="120" name="TextBox 120"/>
        <cdr:cNvSpPr txBox="1">
          <a:spLocks noChangeArrowheads="1"/>
        </cdr:cNvSpPr>
      </cdr:nvSpPr>
      <cdr:spPr>
        <a:xfrm>
          <a:off x="6134100" y="5724525"/>
          <a:ext cx="180975" cy="180975"/>
        </a:xfrm>
        <a:prstGeom prst="rect">
          <a:avLst/>
        </a:prstGeom>
        <a:noFill/>
        <a:ln w="9525" cmpd="sng">
          <a:noFill/>
        </a:ln>
      </cdr:spPr>
      <cdr:txBody>
        <a:bodyPr vertOverflow="clip" wrap="square"/>
        <a:p>
          <a:pPr algn="l">
            <a:defRPr/>
          </a:pPr>
          <a:r>
            <a:rPr lang="en-US" cap="none" sz="500" b="0" i="0" u="none" baseline="0">
              <a:latin typeface="Arial"/>
              <a:ea typeface="Arial"/>
              <a:cs typeface="Arial"/>
            </a:rPr>
            <a:t>10</a:t>
          </a:r>
          <a:r>
            <a:rPr lang="en-US" cap="none" sz="400" b="0" i="0" u="none" baseline="30000">
              <a:latin typeface="Arial"/>
              <a:ea typeface="Arial"/>
              <a:cs typeface="Arial"/>
            </a:rPr>
            <a:t>9</a:t>
          </a:r>
        </a:p>
      </cdr:txBody>
    </cdr:sp>
  </cdr:relSizeAnchor>
  <cdr:relSizeAnchor xmlns:cdr="http://schemas.openxmlformats.org/drawingml/2006/chartDrawing">
    <cdr:from>
      <cdr:x>0.9565</cdr:x>
      <cdr:y>0.76375</cdr:y>
    </cdr:from>
    <cdr:to>
      <cdr:x>0.96075</cdr:x>
      <cdr:y>0.7655</cdr:y>
    </cdr:to>
    <cdr:sp>
      <cdr:nvSpPr>
        <cdr:cNvPr id="121" name="Line 121"/>
        <cdr:cNvSpPr>
          <a:spLocks/>
        </cdr:cNvSpPr>
      </cdr:nvSpPr>
      <cdr:spPr>
        <a:xfrm flipH="1" flipV="1">
          <a:off x="6105525" y="6276975"/>
          <a:ext cx="28575" cy="190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0.96075</cdr:x>
      <cdr:y>0.759</cdr:y>
    </cdr:from>
    <cdr:to>
      <cdr:x>0.98925</cdr:x>
      <cdr:y>0.781</cdr:y>
    </cdr:to>
    <cdr:sp>
      <cdr:nvSpPr>
        <cdr:cNvPr id="122" name="TextBox 122"/>
        <cdr:cNvSpPr txBox="1">
          <a:spLocks noChangeArrowheads="1"/>
        </cdr:cNvSpPr>
      </cdr:nvSpPr>
      <cdr:spPr>
        <a:xfrm>
          <a:off x="6134100" y="6238875"/>
          <a:ext cx="180975" cy="180975"/>
        </a:xfrm>
        <a:prstGeom prst="rect">
          <a:avLst/>
        </a:prstGeom>
        <a:noFill/>
        <a:ln w="9525" cmpd="sng">
          <a:noFill/>
        </a:ln>
      </cdr:spPr>
      <cdr:txBody>
        <a:bodyPr vertOverflow="clip" wrap="square"/>
        <a:p>
          <a:pPr algn="l">
            <a:defRPr/>
          </a:pPr>
          <a:r>
            <a:rPr lang="en-US" cap="none" sz="500" b="0" i="0" u="none" baseline="0">
              <a:latin typeface="Arial"/>
              <a:ea typeface="Arial"/>
              <a:cs typeface="Arial"/>
            </a:rPr>
            <a:t>10</a:t>
          </a:r>
          <a:r>
            <a:rPr lang="en-US" cap="none" sz="400" b="0" i="0" u="none" baseline="30000">
              <a:latin typeface="Arial"/>
              <a:ea typeface="Arial"/>
              <a:cs typeface="Arial"/>
            </a:rPr>
            <a:t>10</a:t>
          </a:r>
        </a:p>
      </cdr:txBody>
    </cdr:sp>
  </cdr:relSizeAnchor>
  <cdr:relSizeAnchor xmlns:cdr="http://schemas.openxmlformats.org/drawingml/2006/chartDrawing">
    <cdr:from>
      <cdr:x>0.9565</cdr:x>
      <cdr:y>0.8265</cdr:y>
    </cdr:from>
    <cdr:to>
      <cdr:x>0.96075</cdr:x>
      <cdr:y>0.828</cdr:y>
    </cdr:to>
    <cdr:sp>
      <cdr:nvSpPr>
        <cdr:cNvPr id="123" name="Line 123"/>
        <cdr:cNvSpPr>
          <a:spLocks/>
        </cdr:cNvSpPr>
      </cdr:nvSpPr>
      <cdr:spPr>
        <a:xfrm flipH="1" flipV="1">
          <a:off x="6105525" y="6791325"/>
          <a:ext cx="28575" cy="95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0.96075</cdr:x>
      <cdr:y>0.8215</cdr:y>
    </cdr:from>
    <cdr:to>
      <cdr:x>0.98925</cdr:x>
      <cdr:y>0.84425</cdr:y>
    </cdr:to>
    <cdr:sp>
      <cdr:nvSpPr>
        <cdr:cNvPr id="124" name="TextBox 124"/>
        <cdr:cNvSpPr txBox="1">
          <a:spLocks noChangeArrowheads="1"/>
        </cdr:cNvSpPr>
      </cdr:nvSpPr>
      <cdr:spPr>
        <a:xfrm>
          <a:off x="6134100" y="6743700"/>
          <a:ext cx="180975" cy="190500"/>
        </a:xfrm>
        <a:prstGeom prst="rect">
          <a:avLst/>
        </a:prstGeom>
        <a:noFill/>
        <a:ln w="9525" cmpd="sng">
          <a:noFill/>
        </a:ln>
      </cdr:spPr>
      <cdr:txBody>
        <a:bodyPr vertOverflow="clip" wrap="square"/>
        <a:p>
          <a:pPr algn="l">
            <a:defRPr/>
          </a:pPr>
          <a:r>
            <a:rPr lang="en-US" cap="none" sz="500" b="0" i="0" u="none" baseline="0">
              <a:latin typeface="Arial"/>
              <a:ea typeface="Arial"/>
              <a:cs typeface="Arial"/>
            </a:rPr>
            <a:t>10</a:t>
          </a:r>
          <a:r>
            <a:rPr lang="en-US" cap="none" sz="400" b="0" i="0" u="none" baseline="30000">
              <a:latin typeface="Arial"/>
              <a:ea typeface="Arial"/>
              <a:cs typeface="Arial"/>
            </a:rPr>
            <a:t>11</a:t>
          </a:r>
        </a:p>
      </cdr:txBody>
    </cdr:sp>
  </cdr:relSizeAnchor>
  <cdr:relSizeAnchor xmlns:cdr="http://schemas.openxmlformats.org/drawingml/2006/chartDrawing">
    <cdr:from>
      <cdr:x>0.9565</cdr:x>
      <cdr:y>0.88775</cdr:y>
    </cdr:from>
    <cdr:to>
      <cdr:x>0.96075</cdr:x>
      <cdr:y>0.89025</cdr:y>
    </cdr:to>
    <cdr:sp>
      <cdr:nvSpPr>
        <cdr:cNvPr id="125" name="Line 125"/>
        <cdr:cNvSpPr>
          <a:spLocks/>
        </cdr:cNvSpPr>
      </cdr:nvSpPr>
      <cdr:spPr>
        <a:xfrm flipH="1" flipV="1">
          <a:off x="6105525" y="7296150"/>
          <a:ext cx="28575" cy="190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0.96075</cdr:x>
      <cdr:y>0.88425</cdr:y>
    </cdr:from>
    <cdr:to>
      <cdr:x>0.98925</cdr:x>
      <cdr:y>0.904</cdr:y>
    </cdr:to>
    <cdr:sp>
      <cdr:nvSpPr>
        <cdr:cNvPr id="126" name="TextBox 126"/>
        <cdr:cNvSpPr txBox="1">
          <a:spLocks noChangeArrowheads="1"/>
        </cdr:cNvSpPr>
      </cdr:nvSpPr>
      <cdr:spPr>
        <a:xfrm>
          <a:off x="6134100" y="7267575"/>
          <a:ext cx="180975" cy="161925"/>
        </a:xfrm>
        <a:prstGeom prst="rect">
          <a:avLst/>
        </a:prstGeom>
        <a:noFill/>
        <a:ln w="9525" cmpd="sng">
          <a:noFill/>
        </a:ln>
      </cdr:spPr>
      <cdr:txBody>
        <a:bodyPr vertOverflow="clip" wrap="square"/>
        <a:p>
          <a:pPr algn="l">
            <a:defRPr/>
          </a:pPr>
          <a:r>
            <a:rPr lang="en-US" cap="none" sz="500" b="0" i="0" u="none" baseline="0">
              <a:latin typeface="Arial"/>
              <a:ea typeface="Arial"/>
              <a:cs typeface="Arial"/>
            </a:rPr>
            <a:t>10</a:t>
          </a:r>
          <a:r>
            <a:rPr lang="en-US" cap="none" sz="400" b="0" i="0" u="none" baseline="30000">
              <a:latin typeface="Arial"/>
              <a:ea typeface="Arial"/>
              <a:cs typeface="Arial"/>
            </a:rPr>
            <a:t>12</a:t>
          </a:r>
        </a:p>
      </cdr:txBody>
    </cdr:sp>
  </cdr:relSizeAnchor>
  <cdr:relSizeAnchor xmlns:cdr="http://schemas.openxmlformats.org/drawingml/2006/chartDrawing">
    <cdr:from>
      <cdr:x>0.91825</cdr:x>
      <cdr:y>0.92525</cdr:y>
    </cdr:from>
    <cdr:to>
      <cdr:x>0.9235</cdr:x>
      <cdr:y>0.92825</cdr:y>
    </cdr:to>
    <cdr:sp>
      <cdr:nvSpPr>
        <cdr:cNvPr id="127" name="Line 127"/>
        <cdr:cNvSpPr>
          <a:spLocks/>
        </cdr:cNvSpPr>
      </cdr:nvSpPr>
      <cdr:spPr>
        <a:xfrm flipH="1" flipV="1">
          <a:off x="5867400" y="7600950"/>
          <a:ext cx="38100" cy="285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0.9155</cdr:x>
      <cdr:y>0.92825</cdr:y>
    </cdr:from>
    <cdr:to>
      <cdr:x>0.94675</cdr:x>
      <cdr:y>0.95225</cdr:y>
    </cdr:to>
    <cdr:sp>
      <cdr:nvSpPr>
        <cdr:cNvPr id="128" name="TextBox 128"/>
        <cdr:cNvSpPr txBox="1">
          <a:spLocks noChangeArrowheads="1"/>
        </cdr:cNvSpPr>
      </cdr:nvSpPr>
      <cdr:spPr>
        <a:xfrm>
          <a:off x="5848350" y="7629525"/>
          <a:ext cx="200025" cy="200025"/>
        </a:xfrm>
        <a:prstGeom prst="rect">
          <a:avLst/>
        </a:prstGeom>
        <a:noFill/>
        <a:ln w="9525" cmpd="sng">
          <a:noFill/>
        </a:ln>
      </cdr:spPr>
      <cdr:txBody>
        <a:bodyPr vertOverflow="clip" wrap="square"/>
        <a:p>
          <a:pPr algn="l">
            <a:defRPr/>
          </a:pPr>
          <a:r>
            <a:rPr lang="en-US" cap="none" sz="500" b="0" i="0" u="none" baseline="0">
              <a:latin typeface="Arial"/>
              <a:ea typeface="Arial"/>
              <a:cs typeface="Arial"/>
            </a:rPr>
            <a:t>10</a:t>
          </a:r>
          <a:r>
            <a:rPr lang="en-US" cap="none" sz="400" b="0" i="0" u="none" baseline="30000">
              <a:latin typeface="Arial"/>
              <a:ea typeface="Arial"/>
              <a:cs typeface="Arial"/>
            </a:rPr>
            <a:t>13</a:t>
          </a:r>
        </a:p>
      </cdr:txBody>
    </cdr:sp>
  </cdr:relSizeAnchor>
  <cdr:relSizeAnchor xmlns:cdr="http://schemas.openxmlformats.org/drawingml/2006/chartDrawing">
    <cdr:from>
      <cdr:x>0.82975</cdr:x>
      <cdr:y>0.92525</cdr:y>
    </cdr:from>
    <cdr:to>
      <cdr:x>0.83475</cdr:x>
      <cdr:y>0.92825</cdr:y>
    </cdr:to>
    <cdr:sp>
      <cdr:nvSpPr>
        <cdr:cNvPr id="129" name="Line 129"/>
        <cdr:cNvSpPr>
          <a:spLocks/>
        </cdr:cNvSpPr>
      </cdr:nvSpPr>
      <cdr:spPr>
        <a:xfrm flipH="1" flipV="1">
          <a:off x="5295900" y="7600950"/>
          <a:ext cx="28575" cy="285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0.82625</cdr:x>
      <cdr:y>0.92825</cdr:y>
    </cdr:from>
    <cdr:to>
      <cdr:x>0.85875</cdr:x>
      <cdr:y>0.95225</cdr:y>
    </cdr:to>
    <cdr:sp>
      <cdr:nvSpPr>
        <cdr:cNvPr id="130" name="TextBox 130"/>
        <cdr:cNvSpPr txBox="1">
          <a:spLocks noChangeArrowheads="1"/>
        </cdr:cNvSpPr>
      </cdr:nvSpPr>
      <cdr:spPr>
        <a:xfrm>
          <a:off x="5276850" y="7629525"/>
          <a:ext cx="209550" cy="200025"/>
        </a:xfrm>
        <a:prstGeom prst="rect">
          <a:avLst/>
        </a:prstGeom>
        <a:noFill/>
        <a:ln w="9525" cmpd="sng">
          <a:noFill/>
        </a:ln>
      </cdr:spPr>
      <cdr:txBody>
        <a:bodyPr vertOverflow="clip" wrap="square"/>
        <a:p>
          <a:pPr algn="l">
            <a:defRPr/>
          </a:pPr>
          <a:r>
            <a:rPr lang="en-US" cap="none" sz="500" b="0" i="0" u="none" baseline="0">
              <a:latin typeface="Arial"/>
              <a:ea typeface="Arial"/>
              <a:cs typeface="Arial"/>
            </a:rPr>
            <a:t>10</a:t>
          </a:r>
          <a:r>
            <a:rPr lang="en-US" cap="none" sz="400" b="0" i="0" u="none" baseline="30000">
              <a:latin typeface="Arial"/>
              <a:ea typeface="Arial"/>
              <a:cs typeface="Arial"/>
            </a:rPr>
            <a:t>14</a:t>
          </a:r>
        </a:p>
      </cdr:txBody>
    </cdr:sp>
  </cdr:relSizeAnchor>
  <cdr:relSizeAnchor xmlns:cdr="http://schemas.openxmlformats.org/drawingml/2006/chartDrawing">
    <cdr:from>
      <cdr:x>0.75775</cdr:x>
      <cdr:y>0.92525</cdr:y>
    </cdr:from>
    <cdr:to>
      <cdr:x>0.762</cdr:x>
      <cdr:y>0.92825</cdr:y>
    </cdr:to>
    <cdr:sp>
      <cdr:nvSpPr>
        <cdr:cNvPr id="131" name="Line 131"/>
        <cdr:cNvSpPr>
          <a:spLocks/>
        </cdr:cNvSpPr>
      </cdr:nvSpPr>
      <cdr:spPr>
        <a:xfrm flipH="1" flipV="1">
          <a:off x="4838700" y="7600950"/>
          <a:ext cx="28575" cy="285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0.75375</cdr:x>
      <cdr:y>0.92825</cdr:y>
    </cdr:from>
    <cdr:to>
      <cdr:x>0.787</cdr:x>
      <cdr:y>0.95225</cdr:y>
    </cdr:to>
    <cdr:sp>
      <cdr:nvSpPr>
        <cdr:cNvPr id="132" name="TextBox 132"/>
        <cdr:cNvSpPr txBox="1">
          <a:spLocks noChangeArrowheads="1"/>
        </cdr:cNvSpPr>
      </cdr:nvSpPr>
      <cdr:spPr>
        <a:xfrm>
          <a:off x="4810125" y="7629525"/>
          <a:ext cx="209550" cy="200025"/>
        </a:xfrm>
        <a:prstGeom prst="rect">
          <a:avLst/>
        </a:prstGeom>
        <a:noFill/>
        <a:ln w="9525" cmpd="sng">
          <a:noFill/>
        </a:ln>
      </cdr:spPr>
      <cdr:txBody>
        <a:bodyPr vertOverflow="clip" wrap="square"/>
        <a:p>
          <a:pPr algn="l">
            <a:defRPr/>
          </a:pPr>
          <a:r>
            <a:rPr lang="en-US" cap="none" sz="500" b="0" i="0" u="none" baseline="0">
              <a:latin typeface="Arial"/>
              <a:ea typeface="Arial"/>
              <a:cs typeface="Arial"/>
            </a:rPr>
            <a:t>10</a:t>
          </a:r>
          <a:r>
            <a:rPr lang="en-US" cap="none" sz="400" b="0" i="0" u="none" baseline="30000">
              <a:latin typeface="Arial"/>
              <a:ea typeface="Arial"/>
              <a:cs typeface="Arial"/>
            </a:rPr>
            <a:t>15</a:t>
          </a:r>
        </a:p>
      </cdr:txBody>
    </cdr:sp>
  </cdr:relSizeAnchor>
  <cdr:relSizeAnchor xmlns:cdr="http://schemas.openxmlformats.org/drawingml/2006/chartDrawing">
    <cdr:from>
      <cdr:x>0.6985</cdr:x>
      <cdr:y>0.92525</cdr:y>
    </cdr:from>
    <cdr:to>
      <cdr:x>0.70275</cdr:x>
      <cdr:y>0.92825</cdr:y>
    </cdr:to>
    <cdr:sp>
      <cdr:nvSpPr>
        <cdr:cNvPr id="133" name="Line 133"/>
        <cdr:cNvSpPr>
          <a:spLocks/>
        </cdr:cNvSpPr>
      </cdr:nvSpPr>
      <cdr:spPr>
        <a:xfrm flipH="1" flipV="1">
          <a:off x="4457700" y="7600950"/>
          <a:ext cx="28575" cy="285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0.6945</cdr:x>
      <cdr:y>0.92825</cdr:y>
    </cdr:from>
    <cdr:to>
      <cdr:x>0.727</cdr:x>
      <cdr:y>0.95225</cdr:y>
    </cdr:to>
    <cdr:sp>
      <cdr:nvSpPr>
        <cdr:cNvPr id="134" name="TextBox 134"/>
        <cdr:cNvSpPr txBox="1">
          <a:spLocks noChangeArrowheads="1"/>
        </cdr:cNvSpPr>
      </cdr:nvSpPr>
      <cdr:spPr>
        <a:xfrm>
          <a:off x="4438650" y="7629525"/>
          <a:ext cx="209550" cy="200025"/>
        </a:xfrm>
        <a:prstGeom prst="rect">
          <a:avLst/>
        </a:prstGeom>
        <a:noFill/>
        <a:ln w="9525" cmpd="sng">
          <a:noFill/>
        </a:ln>
      </cdr:spPr>
      <cdr:txBody>
        <a:bodyPr vertOverflow="clip" wrap="square"/>
        <a:p>
          <a:pPr algn="l">
            <a:defRPr/>
          </a:pPr>
          <a:r>
            <a:rPr lang="en-US" cap="none" sz="500" b="0" i="0" u="none" baseline="0">
              <a:latin typeface="Arial"/>
              <a:ea typeface="Arial"/>
              <a:cs typeface="Arial"/>
            </a:rPr>
            <a:t>10</a:t>
          </a:r>
          <a:r>
            <a:rPr lang="en-US" cap="none" sz="400" b="0" i="0" u="none" baseline="30000">
              <a:latin typeface="Arial"/>
              <a:ea typeface="Arial"/>
              <a:cs typeface="Arial"/>
            </a:rPr>
            <a:t>16</a:t>
          </a:r>
        </a:p>
      </cdr:txBody>
    </cdr:sp>
  </cdr:relSizeAnchor>
  <cdr:relSizeAnchor xmlns:cdr="http://schemas.openxmlformats.org/drawingml/2006/chartDrawing">
    <cdr:from>
      <cdr:x>0.6485</cdr:x>
      <cdr:y>0.92525</cdr:y>
    </cdr:from>
    <cdr:to>
      <cdr:x>0.65275</cdr:x>
      <cdr:y>0.92825</cdr:y>
    </cdr:to>
    <cdr:sp>
      <cdr:nvSpPr>
        <cdr:cNvPr id="135" name="Line 135"/>
        <cdr:cNvSpPr>
          <a:spLocks/>
        </cdr:cNvSpPr>
      </cdr:nvSpPr>
      <cdr:spPr>
        <a:xfrm flipH="1" flipV="1">
          <a:off x="4143375" y="7600950"/>
          <a:ext cx="28575" cy="285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0.64425</cdr:x>
      <cdr:y>0.92825</cdr:y>
    </cdr:from>
    <cdr:to>
      <cdr:x>0.677</cdr:x>
      <cdr:y>0.95225</cdr:y>
    </cdr:to>
    <cdr:sp>
      <cdr:nvSpPr>
        <cdr:cNvPr id="136" name="TextBox 136"/>
        <cdr:cNvSpPr txBox="1">
          <a:spLocks noChangeArrowheads="1"/>
        </cdr:cNvSpPr>
      </cdr:nvSpPr>
      <cdr:spPr>
        <a:xfrm>
          <a:off x="4114800" y="7629525"/>
          <a:ext cx="209550" cy="200025"/>
        </a:xfrm>
        <a:prstGeom prst="rect">
          <a:avLst/>
        </a:prstGeom>
        <a:noFill/>
        <a:ln w="9525" cmpd="sng">
          <a:noFill/>
        </a:ln>
      </cdr:spPr>
      <cdr:txBody>
        <a:bodyPr vertOverflow="clip" wrap="square"/>
        <a:p>
          <a:pPr algn="l">
            <a:defRPr/>
          </a:pPr>
          <a:r>
            <a:rPr lang="en-US" cap="none" sz="500" b="0" i="0" u="none" baseline="0">
              <a:latin typeface="Arial"/>
              <a:ea typeface="Arial"/>
              <a:cs typeface="Arial"/>
            </a:rPr>
            <a:t>10</a:t>
          </a:r>
          <a:r>
            <a:rPr lang="en-US" cap="none" sz="400" b="0" i="0" u="none" baseline="30000">
              <a:latin typeface="Arial"/>
              <a:ea typeface="Arial"/>
              <a:cs typeface="Arial"/>
            </a:rPr>
            <a:t>17</a:t>
          </a:r>
        </a:p>
      </cdr:txBody>
    </cdr:sp>
  </cdr:relSizeAnchor>
  <cdr:relSizeAnchor xmlns:cdr="http://schemas.openxmlformats.org/drawingml/2006/chartDrawing">
    <cdr:from>
      <cdr:x>0.606</cdr:x>
      <cdr:y>0.92525</cdr:y>
    </cdr:from>
    <cdr:to>
      <cdr:x>0.60925</cdr:x>
      <cdr:y>0.92825</cdr:y>
    </cdr:to>
    <cdr:sp>
      <cdr:nvSpPr>
        <cdr:cNvPr id="137" name="Line 137"/>
        <cdr:cNvSpPr>
          <a:spLocks/>
        </cdr:cNvSpPr>
      </cdr:nvSpPr>
      <cdr:spPr>
        <a:xfrm flipH="1" flipV="1">
          <a:off x="3867150" y="7600950"/>
          <a:ext cx="19050" cy="285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0.60175</cdr:x>
      <cdr:y>0.92825</cdr:y>
    </cdr:from>
    <cdr:to>
      <cdr:x>0.63425</cdr:x>
      <cdr:y>0.95225</cdr:y>
    </cdr:to>
    <cdr:sp>
      <cdr:nvSpPr>
        <cdr:cNvPr id="138" name="TextBox 138"/>
        <cdr:cNvSpPr txBox="1">
          <a:spLocks noChangeArrowheads="1"/>
        </cdr:cNvSpPr>
      </cdr:nvSpPr>
      <cdr:spPr>
        <a:xfrm>
          <a:off x="3838575" y="7629525"/>
          <a:ext cx="209550" cy="200025"/>
        </a:xfrm>
        <a:prstGeom prst="rect">
          <a:avLst/>
        </a:prstGeom>
        <a:noFill/>
        <a:ln w="9525" cmpd="sng">
          <a:noFill/>
        </a:ln>
      </cdr:spPr>
      <cdr:txBody>
        <a:bodyPr vertOverflow="clip" wrap="square"/>
        <a:p>
          <a:pPr algn="l">
            <a:defRPr/>
          </a:pPr>
          <a:r>
            <a:rPr lang="en-US" cap="none" sz="500" b="0" i="0" u="none" baseline="0">
              <a:latin typeface="Arial"/>
              <a:ea typeface="Arial"/>
              <a:cs typeface="Arial"/>
            </a:rPr>
            <a:t>10</a:t>
          </a:r>
          <a:r>
            <a:rPr lang="en-US" cap="none" sz="400" b="0" i="0" u="none" baseline="30000">
              <a:latin typeface="Arial"/>
              <a:ea typeface="Arial"/>
              <a:cs typeface="Arial"/>
            </a:rPr>
            <a:t>18</a:t>
          </a:r>
        </a:p>
      </cdr:txBody>
    </cdr:sp>
  </cdr:relSizeAnchor>
  <cdr:relSizeAnchor xmlns:cdr="http://schemas.openxmlformats.org/drawingml/2006/chartDrawing">
    <cdr:from>
      <cdr:x>0.56925</cdr:x>
      <cdr:y>0.92525</cdr:y>
    </cdr:from>
    <cdr:to>
      <cdr:x>0.5725</cdr:x>
      <cdr:y>0.92825</cdr:y>
    </cdr:to>
    <cdr:sp>
      <cdr:nvSpPr>
        <cdr:cNvPr id="139" name="Line 139"/>
        <cdr:cNvSpPr>
          <a:spLocks/>
        </cdr:cNvSpPr>
      </cdr:nvSpPr>
      <cdr:spPr>
        <a:xfrm flipH="1" flipV="1">
          <a:off x="3629025" y="7600950"/>
          <a:ext cx="19050" cy="285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0.56425</cdr:x>
      <cdr:y>0.92825</cdr:y>
    </cdr:from>
    <cdr:to>
      <cdr:x>0.59675</cdr:x>
      <cdr:y>0.95225</cdr:y>
    </cdr:to>
    <cdr:sp>
      <cdr:nvSpPr>
        <cdr:cNvPr id="140" name="TextBox 140"/>
        <cdr:cNvSpPr txBox="1">
          <a:spLocks noChangeArrowheads="1"/>
        </cdr:cNvSpPr>
      </cdr:nvSpPr>
      <cdr:spPr>
        <a:xfrm>
          <a:off x="3600450" y="7629525"/>
          <a:ext cx="209550" cy="200025"/>
        </a:xfrm>
        <a:prstGeom prst="rect">
          <a:avLst/>
        </a:prstGeom>
        <a:noFill/>
        <a:ln w="9525" cmpd="sng">
          <a:noFill/>
        </a:ln>
      </cdr:spPr>
      <cdr:txBody>
        <a:bodyPr vertOverflow="clip" wrap="square"/>
        <a:p>
          <a:pPr algn="l">
            <a:defRPr/>
          </a:pPr>
          <a:r>
            <a:rPr lang="en-US" cap="none" sz="500" b="0" i="0" u="none" baseline="0">
              <a:latin typeface="Arial"/>
              <a:ea typeface="Arial"/>
              <a:cs typeface="Arial"/>
            </a:rPr>
            <a:t>10</a:t>
          </a:r>
          <a:r>
            <a:rPr lang="en-US" cap="none" sz="400" b="0" i="0" u="none" baseline="30000">
              <a:latin typeface="Arial"/>
              <a:ea typeface="Arial"/>
              <a:cs typeface="Arial"/>
            </a:rPr>
            <a:t>19</a:t>
          </a:r>
        </a:p>
      </cdr:txBody>
    </cdr:sp>
  </cdr:relSizeAnchor>
  <cdr:relSizeAnchor xmlns:cdr="http://schemas.openxmlformats.org/drawingml/2006/chartDrawing">
    <cdr:from>
      <cdr:x>0.5375</cdr:x>
      <cdr:y>0.92525</cdr:y>
    </cdr:from>
    <cdr:to>
      <cdr:x>0.541</cdr:x>
      <cdr:y>0.92825</cdr:y>
    </cdr:to>
    <cdr:sp>
      <cdr:nvSpPr>
        <cdr:cNvPr id="141" name="Line 141"/>
        <cdr:cNvSpPr>
          <a:spLocks/>
        </cdr:cNvSpPr>
      </cdr:nvSpPr>
      <cdr:spPr>
        <a:xfrm flipH="1" flipV="1">
          <a:off x="3429000" y="7600950"/>
          <a:ext cx="19050" cy="285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0.5325</cdr:x>
      <cdr:y>0.92825</cdr:y>
    </cdr:from>
    <cdr:to>
      <cdr:x>0.565</cdr:x>
      <cdr:y>0.95225</cdr:y>
    </cdr:to>
    <cdr:sp>
      <cdr:nvSpPr>
        <cdr:cNvPr id="142" name="TextBox 142"/>
        <cdr:cNvSpPr txBox="1">
          <a:spLocks noChangeArrowheads="1"/>
        </cdr:cNvSpPr>
      </cdr:nvSpPr>
      <cdr:spPr>
        <a:xfrm>
          <a:off x="3400425" y="7629525"/>
          <a:ext cx="209550" cy="200025"/>
        </a:xfrm>
        <a:prstGeom prst="rect">
          <a:avLst/>
        </a:prstGeom>
        <a:noFill/>
        <a:ln w="9525" cmpd="sng">
          <a:noFill/>
        </a:ln>
      </cdr:spPr>
      <cdr:txBody>
        <a:bodyPr vertOverflow="clip" wrap="square"/>
        <a:p>
          <a:pPr algn="l">
            <a:defRPr/>
          </a:pPr>
          <a:r>
            <a:rPr lang="en-US" cap="none" sz="500" b="0" i="0" u="none" baseline="0">
              <a:latin typeface="Arial"/>
              <a:ea typeface="Arial"/>
              <a:cs typeface="Arial"/>
            </a:rPr>
            <a:t>10</a:t>
          </a:r>
          <a:r>
            <a:rPr lang="en-US" cap="none" sz="400" b="0" i="0" u="none" baseline="30000">
              <a:latin typeface="Arial"/>
              <a:ea typeface="Arial"/>
              <a:cs typeface="Arial"/>
            </a:rPr>
            <a:t>20</a:t>
          </a:r>
        </a:p>
      </cdr:txBody>
    </cdr:sp>
  </cdr:relSizeAnchor>
  <cdr:relSizeAnchor xmlns:cdr="http://schemas.openxmlformats.org/drawingml/2006/chartDrawing">
    <cdr:from>
      <cdr:x>0.485</cdr:x>
      <cdr:y>0.92525</cdr:y>
    </cdr:from>
    <cdr:to>
      <cdr:x>0.4875</cdr:x>
      <cdr:y>0.92825</cdr:y>
    </cdr:to>
    <cdr:sp>
      <cdr:nvSpPr>
        <cdr:cNvPr id="143" name="Line 143"/>
        <cdr:cNvSpPr>
          <a:spLocks/>
        </cdr:cNvSpPr>
      </cdr:nvSpPr>
      <cdr:spPr>
        <a:xfrm flipH="1" flipV="1">
          <a:off x="3095625" y="7600950"/>
          <a:ext cx="19050" cy="285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0.47925</cdr:x>
      <cdr:y>0.92825</cdr:y>
    </cdr:from>
    <cdr:to>
      <cdr:x>0.51175</cdr:x>
      <cdr:y>0.95225</cdr:y>
    </cdr:to>
    <cdr:sp>
      <cdr:nvSpPr>
        <cdr:cNvPr id="144" name="TextBox 144"/>
        <cdr:cNvSpPr txBox="1">
          <a:spLocks noChangeArrowheads="1"/>
        </cdr:cNvSpPr>
      </cdr:nvSpPr>
      <cdr:spPr>
        <a:xfrm>
          <a:off x="3057525" y="7629525"/>
          <a:ext cx="209550" cy="200025"/>
        </a:xfrm>
        <a:prstGeom prst="rect">
          <a:avLst/>
        </a:prstGeom>
        <a:noFill/>
        <a:ln w="9525" cmpd="sng">
          <a:noFill/>
        </a:ln>
      </cdr:spPr>
      <cdr:txBody>
        <a:bodyPr vertOverflow="clip" wrap="square"/>
        <a:p>
          <a:pPr algn="l">
            <a:defRPr/>
          </a:pPr>
          <a:r>
            <a:rPr lang="en-US" cap="none" sz="500" b="0" i="0" u="none" baseline="0">
              <a:latin typeface="Arial"/>
              <a:ea typeface="Arial"/>
              <a:cs typeface="Arial"/>
            </a:rPr>
            <a:t>10</a:t>
          </a:r>
          <a:r>
            <a:rPr lang="en-US" cap="none" sz="400" b="0" i="0" u="none" baseline="30000">
              <a:latin typeface="Arial"/>
              <a:ea typeface="Arial"/>
              <a:cs typeface="Arial"/>
            </a:rPr>
            <a:t>22</a:t>
          </a:r>
        </a:p>
      </cdr:txBody>
    </cdr:sp>
  </cdr:relSizeAnchor>
  <cdr:relSizeAnchor xmlns:cdr="http://schemas.openxmlformats.org/drawingml/2006/chartDrawing">
    <cdr:from>
      <cdr:x>0.4425</cdr:x>
      <cdr:y>0.92525</cdr:y>
    </cdr:from>
    <cdr:to>
      <cdr:x>0.445</cdr:x>
      <cdr:y>0.92825</cdr:y>
    </cdr:to>
    <cdr:sp>
      <cdr:nvSpPr>
        <cdr:cNvPr id="145" name="Line 145"/>
        <cdr:cNvSpPr>
          <a:spLocks/>
        </cdr:cNvSpPr>
      </cdr:nvSpPr>
      <cdr:spPr>
        <a:xfrm flipH="1" flipV="1">
          <a:off x="2819400" y="7600950"/>
          <a:ext cx="19050" cy="285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0.4365</cdr:x>
      <cdr:y>0.92825</cdr:y>
    </cdr:from>
    <cdr:to>
      <cdr:x>0.469</cdr:x>
      <cdr:y>0.95225</cdr:y>
    </cdr:to>
    <cdr:sp>
      <cdr:nvSpPr>
        <cdr:cNvPr id="146" name="TextBox 146"/>
        <cdr:cNvSpPr txBox="1">
          <a:spLocks noChangeArrowheads="1"/>
        </cdr:cNvSpPr>
      </cdr:nvSpPr>
      <cdr:spPr>
        <a:xfrm>
          <a:off x="2781300" y="7629525"/>
          <a:ext cx="209550" cy="200025"/>
        </a:xfrm>
        <a:prstGeom prst="rect">
          <a:avLst/>
        </a:prstGeom>
        <a:noFill/>
        <a:ln w="9525" cmpd="sng">
          <a:noFill/>
        </a:ln>
      </cdr:spPr>
      <cdr:txBody>
        <a:bodyPr vertOverflow="clip" wrap="square"/>
        <a:p>
          <a:pPr algn="l">
            <a:defRPr/>
          </a:pPr>
          <a:r>
            <a:rPr lang="en-US" cap="none" sz="500" b="0" i="0" u="none" baseline="0">
              <a:latin typeface="Arial"/>
              <a:ea typeface="Arial"/>
              <a:cs typeface="Arial"/>
            </a:rPr>
            <a:t>10</a:t>
          </a:r>
          <a:r>
            <a:rPr lang="en-US" cap="none" sz="400" b="0" i="0" u="none" baseline="30000">
              <a:latin typeface="Arial"/>
              <a:ea typeface="Arial"/>
              <a:cs typeface="Arial"/>
            </a:rPr>
            <a:t>24</a:t>
          </a:r>
        </a:p>
      </cdr:txBody>
    </cdr:sp>
  </cdr:relSizeAnchor>
  <cdr:relSizeAnchor xmlns:cdr="http://schemas.openxmlformats.org/drawingml/2006/chartDrawing">
    <cdr:from>
      <cdr:x>0.40825</cdr:x>
      <cdr:y>0.92525</cdr:y>
    </cdr:from>
    <cdr:to>
      <cdr:x>0.41075</cdr:x>
      <cdr:y>0.92825</cdr:y>
    </cdr:to>
    <cdr:sp>
      <cdr:nvSpPr>
        <cdr:cNvPr id="147" name="Line 147"/>
        <cdr:cNvSpPr>
          <a:spLocks/>
        </cdr:cNvSpPr>
      </cdr:nvSpPr>
      <cdr:spPr>
        <a:xfrm flipH="1" flipV="1">
          <a:off x="2600325" y="7600950"/>
          <a:ext cx="19050" cy="285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0.40225</cdr:x>
      <cdr:y>0.92825</cdr:y>
    </cdr:from>
    <cdr:to>
      <cdr:x>0.435</cdr:x>
      <cdr:y>0.95225</cdr:y>
    </cdr:to>
    <cdr:sp>
      <cdr:nvSpPr>
        <cdr:cNvPr id="148" name="TextBox 148"/>
        <cdr:cNvSpPr txBox="1">
          <a:spLocks noChangeArrowheads="1"/>
        </cdr:cNvSpPr>
      </cdr:nvSpPr>
      <cdr:spPr>
        <a:xfrm>
          <a:off x="2562225" y="7629525"/>
          <a:ext cx="209550" cy="200025"/>
        </a:xfrm>
        <a:prstGeom prst="rect">
          <a:avLst/>
        </a:prstGeom>
        <a:noFill/>
        <a:ln w="9525" cmpd="sng">
          <a:noFill/>
        </a:ln>
      </cdr:spPr>
      <cdr:txBody>
        <a:bodyPr vertOverflow="clip" wrap="square"/>
        <a:p>
          <a:pPr algn="l">
            <a:defRPr/>
          </a:pPr>
          <a:r>
            <a:rPr lang="en-US" cap="none" sz="500" b="0" i="0" u="none" baseline="0">
              <a:latin typeface="Arial"/>
              <a:ea typeface="Arial"/>
              <a:cs typeface="Arial"/>
            </a:rPr>
            <a:t>10</a:t>
          </a:r>
          <a:r>
            <a:rPr lang="en-US" cap="none" sz="400" b="0" i="0" u="none" baseline="30000">
              <a:latin typeface="Arial"/>
              <a:ea typeface="Arial"/>
              <a:cs typeface="Arial"/>
            </a:rPr>
            <a:t>26</a:t>
          </a:r>
        </a:p>
      </cdr:txBody>
    </cdr:sp>
  </cdr:relSizeAnchor>
  <cdr:relSizeAnchor xmlns:cdr="http://schemas.openxmlformats.org/drawingml/2006/chartDrawing">
    <cdr:from>
      <cdr:x>0.37975</cdr:x>
      <cdr:y>0.92525</cdr:y>
    </cdr:from>
    <cdr:to>
      <cdr:x>0.3815</cdr:x>
      <cdr:y>0.92825</cdr:y>
    </cdr:to>
    <cdr:sp>
      <cdr:nvSpPr>
        <cdr:cNvPr id="149" name="Line 149"/>
        <cdr:cNvSpPr>
          <a:spLocks/>
        </cdr:cNvSpPr>
      </cdr:nvSpPr>
      <cdr:spPr>
        <a:xfrm flipH="1" flipV="1">
          <a:off x="2419350" y="7600950"/>
          <a:ext cx="9525" cy="285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0.374</cdr:x>
      <cdr:y>0.92825</cdr:y>
    </cdr:from>
    <cdr:to>
      <cdr:x>0.4065</cdr:x>
      <cdr:y>0.95225</cdr:y>
    </cdr:to>
    <cdr:sp>
      <cdr:nvSpPr>
        <cdr:cNvPr id="150" name="TextBox 150"/>
        <cdr:cNvSpPr txBox="1">
          <a:spLocks noChangeArrowheads="1"/>
        </cdr:cNvSpPr>
      </cdr:nvSpPr>
      <cdr:spPr>
        <a:xfrm>
          <a:off x="2381250" y="7629525"/>
          <a:ext cx="209550" cy="200025"/>
        </a:xfrm>
        <a:prstGeom prst="rect">
          <a:avLst/>
        </a:prstGeom>
        <a:noFill/>
        <a:ln w="9525" cmpd="sng">
          <a:noFill/>
        </a:ln>
      </cdr:spPr>
      <cdr:txBody>
        <a:bodyPr vertOverflow="clip" wrap="square"/>
        <a:p>
          <a:pPr algn="l">
            <a:defRPr/>
          </a:pPr>
          <a:r>
            <a:rPr lang="en-US" cap="none" sz="500" b="0" i="0" u="none" baseline="0">
              <a:latin typeface="Arial"/>
              <a:ea typeface="Arial"/>
              <a:cs typeface="Arial"/>
            </a:rPr>
            <a:t>10</a:t>
          </a:r>
          <a:r>
            <a:rPr lang="en-US" cap="none" sz="400" b="0" i="0" u="none" baseline="30000">
              <a:latin typeface="Arial"/>
              <a:ea typeface="Arial"/>
              <a:cs typeface="Arial"/>
            </a:rPr>
            <a:t>28</a:t>
          </a:r>
        </a:p>
      </cdr:txBody>
    </cdr:sp>
  </cdr:relSizeAnchor>
  <cdr:relSizeAnchor xmlns:cdr="http://schemas.openxmlformats.org/drawingml/2006/chartDrawing">
    <cdr:from>
      <cdr:x>0.35575</cdr:x>
      <cdr:y>0.92525</cdr:y>
    </cdr:from>
    <cdr:to>
      <cdr:x>0.35825</cdr:x>
      <cdr:y>0.92825</cdr:y>
    </cdr:to>
    <cdr:sp>
      <cdr:nvSpPr>
        <cdr:cNvPr id="151" name="Line 151"/>
        <cdr:cNvSpPr>
          <a:spLocks/>
        </cdr:cNvSpPr>
      </cdr:nvSpPr>
      <cdr:spPr>
        <a:xfrm flipH="1" flipV="1">
          <a:off x="2266950" y="7600950"/>
          <a:ext cx="19050" cy="285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0.34975</cdr:x>
      <cdr:y>0.92825</cdr:y>
    </cdr:from>
    <cdr:to>
      <cdr:x>0.38225</cdr:x>
      <cdr:y>0.95225</cdr:y>
    </cdr:to>
    <cdr:sp>
      <cdr:nvSpPr>
        <cdr:cNvPr id="152" name="TextBox 152"/>
        <cdr:cNvSpPr txBox="1">
          <a:spLocks noChangeArrowheads="1"/>
        </cdr:cNvSpPr>
      </cdr:nvSpPr>
      <cdr:spPr>
        <a:xfrm>
          <a:off x="2228850" y="7629525"/>
          <a:ext cx="209550" cy="200025"/>
        </a:xfrm>
        <a:prstGeom prst="rect">
          <a:avLst/>
        </a:prstGeom>
        <a:noFill/>
        <a:ln w="9525" cmpd="sng">
          <a:noFill/>
        </a:ln>
      </cdr:spPr>
      <cdr:txBody>
        <a:bodyPr vertOverflow="clip" wrap="square"/>
        <a:p>
          <a:pPr algn="l">
            <a:defRPr/>
          </a:pPr>
          <a:r>
            <a:rPr lang="en-US" cap="none" sz="500" b="0" i="0" u="none" baseline="0">
              <a:latin typeface="Arial"/>
              <a:ea typeface="Arial"/>
              <a:cs typeface="Arial"/>
            </a:rPr>
            <a:t>10</a:t>
          </a:r>
          <a:r>
            <a:rPr lang="en-US" cap="none" sz="400" b="0" i="0" u="none" baseline="30000">
              <a:latin typeface="Arial"/>
              <a:ea typeface="Arial"/>
              <a:cs typeface="Arial"/>
            </a:rPr>
            <a:t>30</a:t>
          </a:r>
        </a:p>
      </cdr:txBody>
    </cdr:sp>
  </cdr:relSizeAnchor>
  <cdr:relSizeAnchor xmlns:cdr="http://schemas.openxmlformats.org/drawingml/2006/chartDrawing">
    <cdr:from>
      <cdr:x>0.27625</cdr:x>
      <cdr:y>0.92525</cdr:y>
    </cdr:from>
    <cdr:to>
      <cdr:x>0.278</cdr:x>
      <cdr:y>0.92825</cdr:y>
    </cdr:to>
    <cdr:sp>
      <cdr:nvSpPr>
        <cdr:cNvPr id="153" name="Line 153"/>
        <cdr:cNvSpPr>
          <a:spLocks/>
        </cdr:cNvSpPr>
      </cdr:nvSpPr>
      <cdr:spPr>
        <a:xfrm flipH="1" flipV="1">
          <a:off x="1762125" y="7600950"/>
          <a:ext cx="9525" cy="285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0.26975</cdr:x>
      <cdr:y>0.92825</cdr:y>
    </cdr:from>
    <cdr:to>
      <cdr:x>0.30225</cdr:x>
      <cdr:y>0.95225</cdr:y>
    </cdr:to>
    <cdr:sp>
      <cdr:nvSpPr>
        <cdr:cNvPr id="154" name="TextBox 154"/>
        <cdr:cNvSpPr txBox="1">
          <a:spLocks noChangeArrowheads="1"/>
        </cdr:cNvSpPr>
      </cdr:nvSpPr>
      <cdr:spPr>
        <a:xfrm>
          <a:off x="1724025" y="7629525"/>
          <a:ext cx="209550" cy="200025"/>
        </a:xfrm>
        <a:prstGeom prst="rect">
          <a:avLst/>
        </a:prstGeom>
        <a:noFill/>
        <a:ln w="9525" cmpd="sng">
          <a:noFill/>
        </a:ln>
      </cdr:spPr>
      <cdr:txBody>
        <a:bodyPr vertOverflow="clip" wrap="square"/>
        <a:p>
          <a:pPr algn="l">
            <a:defRPr/>
          </a:pPr>
          <a:r>
            <a:rPr lang="en-US" cap="none" sz="500" b="0" i="0" u="none" baseline="0">
              <a:latin typeface="Arial"/>
              <a:ea typeface="Arial"/>
              <a:cs typeface="Arial"/>
            </a:rPr>
            <a:t>10</a:t>
          </a:r>
          <a:r>
            <a:rPr lang="en-US" cap="none" sz="400" b="0" i="0" u="none" baseline="30000">
              <a:latin typeface="Arial"/>
              <a:ea typeface="Arial"/>
              <a:cs typeface="Arial"/>
            </a:rPr>
            <a:t>40</a:t>
          </a:r>
        </a:p>
      </cdr:txBody>
    </cdr:sp>
  </cdr:relSizeAnchor>
  <cdr:relSizeAnchor xmlns:cdr="http://schemas.openxmlformats.org/drawingml/2006/chartDrawing">
    <cdr:from>
      <cdr:x>0.23225</cdr:x>
      <cdr:y>0.92525</cdr:y>
    </cdr:from>
    <cdr:to>
      <cdr:x>0.233</cdr:x>
      <cdr:y>0.92825</cdr:y>
    </cdr:to>
    <cdr:sp>
      <cdr:nvSpPr>
        <cdr:cNvPr id="155" name="Line 155"/>
        <cdr:cNvSpPr>
          <a:spLocks/>
        </cdr:cNvSpPr>
      </cdr:nvSpPr>
      <cdr:spPr>
        <a:xfrm flipH="1" flipV="1">
          <a:off x="1476375" y="7600950"/>
          <a:ext cx="9525" cy="285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0.2245</cdr:x>
      <cdr:y>0.92825</cdr:y>
    </cdr:from>
    <cdr:to>
      <cdr:x>0.258</cdr:x>
      <cdr:y>0.95225</cdr:y>
    </cdr:to>
    <cdr:sp>
      <cdr:nvSpPr>
        <cdr:cNvPr id="156" name="TextBox 156"/>
        <cdr:cNvSpPr txBox="1">
          <a:spLocks noChangeArrowheads="1"/>
        </cdr:cNvSpPr>
      </cdr:nvSpPr>
      <cdr:spPr>
        <a:xfrm>
          <a:off x="1428750" y="7629525"/>
          <a:ext cx="209550" cy="200025"/>
        </a:xfrm>
        <a:prstGeom prst="rect">
          <a:avLst/>
        </a:prstGeom>
        <a:noFill/>
        <a:ln w="9525" cmpd="sng">
          <a:noFill/>
        </a:ln>
      </cdr:spPr>
      <cdr:txBody>
        <a:bodyPr vertOverflow="clip" wrap="square"/>
        <a:p>
          <a:pPr algn="l">
            <a:defRPr/>
          </a:pPr>
          <a:r>
            <a:rPr lang="en-US" cap="none" sz="500" b="0" i="0" u="none" baseline="0">
              <a:latin typeface="Arial"/>
              <a:ea typeface="Arial"/>
              <a:cs typeface="Arial"/>
            </a:rPr>
            <a:t>10</a:t>
          </a:r>
          <a:r>
            <a:rPr lang="en-US" cap="none" sz="400" b="0" i="0" u="none" baseline="30000">
              <a:latin typeface="Arial"/>
              <a:ea typeface="Arial"/>
              <a:cs typeface="Arial"/>
            </a:rPr>
            <a:t>50</a:t>
          </a:r>
        </a:p>
      </cdr:txBody>
    </cdr:sp>
  </cdr:relSizeAnchor>
  <cdr:relSizeAnchor xmlns:cdr="http://schemas.openxmlformats.org/drawingml/2006/chartDrawing">
    <cdr:from>
      <cdr:x>0.20375</cdr:x>
      <cdr:y>0.92525</cdr:y>
    </cdr:from>
    <cdr:to>
      <cdr:x>0.2045</cdr:x>
      <cdr:y>0.92825</cdr:y>
    </cdr:to>
    <cdr:sp>
      <cdr:nvSpPr>
        <cdr:cNvPr id="157" name="Line 157"/>
        <cdr:cNvSpPr>
          <a:spLocks/>
        </cdr:cNvSpPr>
      </cdr:nvSpPr>
      <cdr:spPr>
        <a:xfrm flipH="1" flipV="1">
          <a:off x="1295400" y="7600950"/>
          <a:ext cx="9525" cy="285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0.19625</cdr:x>
      <cdr:y>0.92825</cdr:y>
    </cdr:from>
    <cdr:to>
      <cdr:x>0.22875</cdr:x>
      <cdr:y>0.95225</cdr:y>
    </cdr:to>
    <cdr:sp>
      <cdr:nvSpPr>
        <cdr:cNvPr id="158" name="TextBox 158"/>
        <cdr:cNvSpPr txBox="1">
          <a:spLocks noChangeArrowheads="1"/>
        </cdr:cNvSpPr>
      </cdr:nvSpPr>
      <cdr:spPr>
        <a:xfrm>
          <a:off x="1247775" y="7629525"/>
          <a:ext cx="209550" cy="200025"/>
        </a:xfrm>
        <a:prstGeom prst="rect">
          <a:avLst/>
        </a:prstGeom>
        <a:noFill/>
        <a:ln w="9525" cmpd="sng">
          <a:noFill/>
        </a:ln>
      </cdr:spPr>
      <cdr:txBody>
        <a:bodyPr vertOverflow="clip" wrap="square"/>
        <a:p>
          <a:pPr algn="l">
            <a:defRPr/>
          </a:pPr>
          <a:r>
            <a:rPr lang="en-US" cap="none" sz="500" b="0" i="0" u="none" baseline="0">
              <a:latin typeface="Arial"/>
              <a:ea typeface="Arial"/>
              <a:cs typeface="Arial"/>
            </a:rPr>
            <a:t>10</a:t>
          </a:r>
          <a:r>
            <a:rPr lang="en-US" cap="none" sz="400" b="0" i="0" u="none" baseline="30000">
              <a:latin typeface="Arial"/>
              <a:ea typeface="Arial"/>
              <a:cs typeface="Arial"/>
            </a:rPr>
            <a:t>60</a:t>
          </a:r>
        </a:p>
      </cdr:txBody>
    </cdr:sp>
  </cdr:relSizeAnchor>
  <cdr:relSizeAnchor xmlns:cdr="http://schemas.openxmlformats.org/drawingml/2006/chartDrawing">
    <cdr:from>
      <cdr:x>0.08775</cdr:x>
      <cdr:y>0.003</cdr:y>
    </cdr:from>
    <cdr:to>
      <cdr:x>0.1695</cdr:x>
      <cdr:y>0.026</cdr:y>
    </cdr:to>
    <cdr:sp>
      <cdr:nvSpPr>
        <cdr:cNvPr id="159" name="TextBox 159"/>
        <cdr:cNvSpPr txBox="1">
          <a:spLocks noChangeArrowheads="1"/>
        </cdr:cNvSpPr>
      </cdr:nvSpPr>
      <cdr:spPr>
        <a:xfrm>
          <a:off x="552450" y="19050"/>
          <a:ext cx="523875"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p</a:t>
          </a:r>
          <a:r>
            <a:rPr lang="en-US" cap="none" sz="700" b="0" i="0" u="none" baseline="-25000">
              <a:latin typeface="Arial"/>
              <a:ea typeface="Arial"/>
              <a:cs typeface="Arial"/>
            </a:rPr>
            <a:t>CO</a:t>
          </a:r>
          <a:r>
            <a:rPr lang="en-US" cap="none" sz="800" b="0" i="0" u="none" baseline="0">
              <a:latin typeface="Arial"/>
              <a:ea typeface="Arial"/>
              <a:cs typeface="Arial"/>
            </a:rPr>
            <a:t>/p</a:t>
          </a:r>
          <a:r>
            <a:rPr lang="en-US" cap="none" sz="700" b="0" i="0" u="none" baseline="-25000">
              <a:latin typeface="Arial"/>
              <a:ea typeface="Arial"/>
              <a:cs typeface="Arial"/>
            </a:rPr>
            <a:t>CO2</a:t>
          </a:r>
        </a:p>
      </cdr:txBody>
    </cdr:sp>
  </cdr:relSizeAnchor>
  <cdr:relSizeAnchor xmlns:cdr="http://schemas.openxmlformats.org/drawingml/2006/chartDrawing">
    <cdr:from>
      <cdr:x>0.08775</cdr:x>
      <cdr:y>0.916</cdr:y>
    </cdr:from>
    <cdr:to>
      <cdr:x>0.1695</cdr:x>
      <cdr:y>0.9355</cdr:y>
    </cdr:to>
    <cdr:sp>
      <cdr:nvSpPr>
        <cdr:cNvPr id="160" name="TextBox 160"/>
        <cdr:cNvSpPr txBox="1">
          <a:spLocks noChangeArrowheads="1"/>
        </cdr:cNvSpPr>
      </cdr:nvSpPr>
      <cdr:spPr>
        <a:xfrm>
          <a:off x="552450" y="7524750"/>
          <a:ext cx="523875"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p</a:t>
          </a:r>
          <a:r>
            <a:rPr lang="en-US" cap="none" sz="700" b="0" i="0" u="none" baseline="-25000">
              <a:latin typeface="Arial"/>
              <a:ea typeface="Arial"/>
              <a:cs typeface="Arial"/>
            </a:rPr>
            <a:t>CO</a:t>
          </a:r>
          <a:r>
            <a:rPr lang="en-US" cap="none" sz="800" b="0" i="0" u="none" baseline="0">
              <a:latin typeface="Arial"/>
              <a:ea typeface="Arial"/>
              <a:cs typeface="Arial"/>
            </a:rPr>
            <a:t>/p</a:t>
          </a:r>
          <a:r>
            <a:rPr lang="en-US" cap="none" sz="700" b="0" i="0" u="none" baseline="-25000">
              <a:latin typeface="Arial"/>
              <a:ea typeface="Arial"/>
              <a:cs typeface="Arial"/>
            </a:rPr>
            <a:t>CO2</a:t>
          </a:r>
        </a:p>
      </cdr:txBody>
    </cdr:sp>
  </cdr:relSizeAnchor>
  <cdr:relSizeAnchor xmlns:cdr="http://schemas.openxmlformats.org/drawingml/2006/chartDrawing">
    <cdr:from>
      <cdr:x>0.1695</cdr:x>
      <cdr:y>0.0325</cdr:y>
    </cdr:from>
    <cdr:to>
      <cdr:x>0.93875</cdr:x>
      <cdr:y>0.0325</cdr:y>
    </cdr:to>
    <cdr:sp>
      <cdr:nvSpPr>
        <cdr:cNvPr id="161" name="Line 161"/>
        <cdr:cNvSpPr>
          <a:spLocks/>
        </cdr:cNvSpPr>
      </cdr:nvSpPr>
      <cdr:spPr>
        <a:xfrm>
          <a:off x="1076325" y="266700"/>
          <a:ext cx="4914900" cy="0"/>
        </a:xfrm>
        <a:prstGeom prst="line">
          <a:avLst/>
        </a:prstGeom>
        <a:noFill/>
        <a:ln w="317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0.93875</cdr:x>
      <cdr:y>0.0325</cdr:y>
    </cdr:from>
    <cdr:to>
      <cdr:x>0.93875</cdr:x>
      <cdr:y>0.91025</cdr:y>
    </cdr:to>
    <cdr:sp>
      <cdr:nvSpPr>
        <cdr:cNvPr id="162" name="Line 162"/>
        <cdr:cNvSpPr>
          <a:spLocks/>
        </cdr:cNvSpPr>
      </cdr:nvSpPr>
      <cdr:spPr>
        <a:xfrm>
          <a:off x="5991225" y="266700"/>
          <a:ext cx="0" cy="7210425"/>
        </a:xfrm>
        <a:prstGeom prst="line">
          <a:avLst/>
        </a:prstGeom>
        <a:noFill/>
        <a:ln w="317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0.1695</cdr:x>
      <cdr:y>0.91025</cdr:y>
    </cdr:from>
    <cdr:to>
      <cdr:x>0.93875</cdr:x>
      <cdr:y>0.91025</cdr:y>
    </cdr:to>
    <cdr:sp>
      <cdr:nvSpPr>
        <cdr:cNvPr id="163" name="Line 163"/>
        <cdr:cNvSpPr>
          <a:spLocks/>
        </cdr:cNvSpPr>
      </cdr:nvSpPr>
      <cdr:spPr>
        <a:xfrm flipH="1">
          <a:off x="1076325" y="7477125"/>
          <a:ext cx="4914900" cy="0"/>
        </a:xfrm>
        <a:prstGeom prst="line">
          <a:avLst/>
        </a:prstGeom>
        <a:noFill/>
        <a:ln w="317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0.1855</cdr:x>
      <cdr:y>0.0325</cdr:y>
    </cdr:from>
    <cdr:to>
      <cdr:x>0.18625</cdr:x>
      <cdr:y>0.03575</cdr:y>
    </cdr:to>
    <cdr:sp>
      <cdr:nvSpPr>
        <cdr:cNvPr id="164" name="Line 164"/>
        <cdr:cNvSpPr>
          <a:spLocks/>
        </cdr:cNvSpPr>
      </cdr:nvSpPr>
      <cdr:spPr>
        <a:xfrm flipH="1">
          <a:off x="1181100" y="266700"/>
          <a:ext cx="9525" cy="285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0.17875</cdr:x>
      <cdr:y>0.0325</cdr:y>
    </cdr:from>
    <cdr:to>
      <cdr:x>0.21125</cdr:x>
      <cdr:y>0.05625</cdr:y>
    </cdr:to>
    <cdr:sp>
      <cdr:nvSpPr>
        <cdr:cNvPr id="165" name="TextBox 165"/>
        <cdr:cNvSpPr txBox="1">
          <a:spLocks noChangeArrowheads="1"/>
        </cdr:cNvSpPr>
      </cdr:nvSpPr>
      <cdr:spPr>
        <a:xfrm>
          <a:off x="1133475" y="266700"/>
          <a:ext cx="209550" cy="190500"/>
        </a:xfrm>
        <a:prstGeom prst="rect">
          <a:avLst/>
        </a:prstGeom>
        <a:noFill/>
        <a:ln w="9525" cmpd="sng">
          <a:noFill/>
        </a:ln>
      </cdr:spPr>
      <cdr:txBody>
        <a:bodyPr vertOverflow="clip" wrap="square"/>
        <a:p>
          <a:pPr algn="l">
            <a:defRPr/>
          </a:pPr>
          <a:r>
            <a:rPr lang="en-US" cap="none" sz="500" b="0" i="0" u="none" baseline="0">
              <a:latin typeface="Arial"/>
              <a:ea typeface="Arial"/>
              <a:cs typeface="Arial"/>
            </a:rPr>
            <a:t>10</a:t>
          </a:r>
          <a:r>
            <a:rPr lang="en-US" cap="none" sz="400" b="0" i="0" u="none" baseline="30000">
              <a:latin typeface="Arial"/>
              <a:ea typeface="Arial"/>
              <a:cs typeface="Arial"/>
            </a:rPr>
            <a:t>-40</a:t>
          </a:r>
        </a:p>
      </cdr:txBody>
    </cdr:sp>
  </cdr:relSizeAnchor>
  <cdr:relSizeAnchor xmlns:cdr="http://schemas.openxmlformats.org/drawingml/2006/chartDrawing">
    <cdr:from>
      <cdr:x>0.2195</cdr:x>
      <cdr:y>0.0325</cdr:y>
    </cdr:from>
    <cdr:to>
      <cdr:x>0.2205</cdr:x>
      <cdr:y>0.03575</cdr:y>
    </cdr:to>
    <cdr:sp>
      <cdr:nvSpPr>
        <cdr:cNvPr id="166" name="Line 166"/>
        <cdr:cNvSpPr>
          <a:spLocks/>
        </cdr:cNvSpPr>
      </cdr:nvSpPr>
      <cdr:spPr>
        <a:xfrm flipH="1">
          <a:off x="1400175" y="266700"/>
          <a:ext cx="9525" cy="285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0.213</cdr:x>
      <cdr:y>0.0325</cdr:y>
    </cdr:from>
    <cdr:to>
      <cdr:x>0.2455</cdr:x>
      <cdr:y>0.05625</cdr:y>
    </cdr:to>
    <cdr:sp>
      <cdr:nvSpPr>
        <cdr:cNvPr id="167" name="TextBox 167"/>
        <cdr:cNvSpPr txBox="1">
          <a:spLocks noChangeArrowheads="1"/>
        </cdr:cNvSpPr>
      </cdr:nvSpPr>
      <cdr:spPr>
        <a:xfrm>
          <a:off x="1352550" y="266700"/>
          <a:ext cx="209550" cy="190500"/>
        </a:xfrm>
        <a:prstGeom prst="rect">
          <a:avLst/>
        </a:prstGeom>
        <a:noFill/>
        <a:ln w="9525" cmpd="sng">
          <a:noFill/>
        </a:ln>
      </cdr:spPr>
      <cdr:txBody>
        <a:bodyPr vertOverflow="clip" wrap="square"/>
        <a:p>
          <a:pPr algn="l">
            <a:defRPr/>
          </a:pPr>
          <a:r>
            <a:rPr lang="en-US" cap="none" sz="500" b="0" i="0" u="none" baseline="0">
              <a:latin typeface="Arial"/>
              <a:ea typeface="Arial"/>
              <a:cs typeface="Arial"/>
            </a:rPr>
            <a:t>10</a:t>
          </a:r>
          <a:r>
            <a:rPr lang="en-US" cap="none" sz="400" b="0" i="0" u="none" baseline="30000">
              <a:latin typeface="Arial"/>
              <a:ea typeface="Arial"/>
              <a:cs typeface="Arial"/>
            </a:rPr>
            <a:t>-30</a:t>
          </a:r>
        </a:p>
      </cdr:txBody>
    </cdr:sp>
  </cdr:relSizeAnchor>
  <cdr:relSizeAnchor xmlns:cdr="http://schemas.openxmlformats.org/drawingml/2006/chartDrawing">
    <cdr:from>
      <cdr:x>0.283</cdr:x>
      <cdr:y>0.0325</cdr:y>
    </cdr:from>
    <cdr:to>
      <cdr:x>0.28475</cdr:x>
      <cdr:y>0.03575</cdr:y>
    </cdr:to>
    <cdr:sp>
      <cdr:nvSpPr>
        <cdr:cNvPr id="168" name="Line 168"/>
        <cdr:cNvSpPr>
          <a:spLocks/>
        </cdr:cNvSpPr>
      </cdr:nvSpPr>
      <cdr:spPr>
        <a:xfrm flipH="1">
          <a:off x="1800225" y="266700"/>
          <a:ext cx="9525" cy="285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0.27625</cdr:x>
      <cdr:y>0.0325</cdr:y>
    </cdr:from>
    <cdr:to>
      <cdr:x>0.309</cdr:x>
      <cdr:y>0.05625</cdr:y>
    </cdr:to>
    <cdr:sp>
      <cdr:nvSpPr>
        <cdr:cNvPr id="169" name="TextBox 169"/>
        <cdr:cNvSpPr txBox="1">
          <a:spLocks noChangeArrowheads="1"/>
        </cdr:cNvSpPr>
      </cdr:nvSpPr>
      <cdr:spPr>
        <a:xfrm>
          <a:off x="1762125" y="266700"/>
          <a:ext cx="209550" cy="190500"/>
        </a:xfrm>
        <a:prstGeom prst="rect">
          <a:avLst/>
        </a:prstGeom>
        <a:noFill/>
        <a:ln w="9525" cmpd="sng">
          <a:noFill/>
        </a:ln>
      </cdr:spPr>
      <cdr:txBody>
        <a:bodyPr vertOverflow="clip" wrap="square"/>
        <a:p>
          <a:pPr algn="l">
            <a:defRPr/>
          </a:pPr>
          <a:r>
            <a:rPr lang="en-US" cap="none" sz="500" b="0" i="0" u="none" baseline="0">
              <a:latin typeface="Arial"/>
              <a:ea typeface="Arial"/>
              <a:cs typeface="Arial"/>
            </a:rPr>
            <a:t>10</a:t>
          </a:r>
          <a:r>
            <a:rPr lang="en-US" cap="none" sz="400" b="0" i="0" u="none" baseline="30000">
              <a:latin typeface="Arial"/>
              <a:ea typeface="Arial"/>
              <a:cs typeface="Arial"/>
            </a:rPr>
            <a:t>-20</a:t>
          </a:r>
        </a:p>
      </cdr:txBody>
    </cdr:sp>
  </cdr:relSizeAnchor>
  <cdr:relSizeAnchor xmlns:cdr="http://schemas.openxmlformats.org/drawingml/2006/chartDrawing">
    <cdr:from>
      <cdr:x>0.30225</cdr:x>
      <cdr:y>0.0325</cdr:y>
    </cdr:from>
    <cdr:to>
      <cdr:x>0.30475</cdr:x>
      <cdr:y>0.03575</cdr:y>
    </cdr:to>
    <cdr:sp>
      <cdr:nvSpPr>
        <cdr:cNvPr id="170" name="Line 170"/>
        <cdr:cNvSpPr>
          <a:spLocks/>
        </cdr:cNvSpPr>
      </cdr:nvSpPr>
      <cdr:spPr>
        <a:xfrm flipH="1">
          <a:off x="1924050" y="266700"/>
          <a:ext cx="19050" cy="285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0.2965</cdr:x>
      <cdr:y>0.0325</cdr:y>
    </cdr:from>
    <cdr:to>
      <cdr:x>0.329</cdr:x>
      <cdr:y>0.05625</cdr:y>
    </cdr:to>
    <cdr:sp>
      <cdr:nvSpPr>
        <cdr:cNvPr id="171" name="TextBox 171"/>
        <cdr:cNvSpPr txBox="1">
          <a:spLocks noChangeArrowheads="1"/>
        </cdr:cNvSpPr>
      </cdr:nvSpPr>
      <cdr:spPr>
        <a:xfrm>
          <a:off x="1885950" y="266700"/>
          <a:ext cx="209550" cy="190500"/>
        </a:xfrm>
        <a:prstGeom prst="rect">
          <a:avLst/>
        </a:prstGeom>
        <a:noFill/>
        <a:ln w="9525" cmpd="sng">
          <a:noFill/>
        </a:ln>
      </cdr:spPr>
      <cdr:txBody>
        <a:bodyPr vertOverflow="clip" wrap="square"/>
        <a:p>
          <a:pPr algn="l">
            <a:defRPr/>
          </a:pPr>
          <a:r>
            <a:rPr lang="en-US" cap="none" sz="500" b="0" i="0" u="none" baseline="0">
              <a:latin typeface="Arial"/>
              <a:ea typeface="Arial"/>
              <a:cs typeface="Arial"/>
            </a:rPr>
            <a:t>10</a:t>
          </a:r>
          <a:r>
            <a:rPr lang="en-US" cap="none" sz="400" b="0" i="0" u="none" baseline="30000">
              <a:latin typeface="Arial"/>
              <a:ea typeface="Arial"/>
              <a:cs typeface="Arial"/>
            </a:rPr>
            <a:t>-18</a:t>
          </a:r>
        </a:p>
      </cdr:txBody>
    </cdr:sp>
  </cdr:relSizeAnchor>
  <cdr:relSizeAnchor xmlns:cdr="http://schemas.openxmlformats.org/drawingml/2006/chartDrawing">
    <cdr:from>
      <cdr:x>0.3265</cdr:x>
      <cdr:y>0.0325</cdr:y>
    </cdr:from>
    <cdr:to>
      <cdr:x>0.329</cdr:x>
      <cdr:y>0.03575</cdr:y>
    </cdr:to>
    <cdr:sp>
      <cdr:nvSpPr>
        <cdr:cNvPr id="172" name="Line 172"/>
        <cdr:cNvSpPr>
          <a:spLocks/>
        </cdr:cNvSpPr>
      </cdr:nvSpPr>
      <cdr:spPr>
        <a:xfrm flipH="1">
          <a:off x="2085975" y="266700"/>
          <a:ext cx="19050" cy="285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0.3205</cdr:x>
      <cdr:y>0.0325</cdr:y>
    </cdr:from>
    <cdr:to>
      <cdr:x>0.35325</cdr:x>
      <cdr:y>0.05625</cdr:y>
    </cdr:to>
    <cdr:sp>
      <cdr:nvSpPr>
        <cdr:cNvPr id="173" name="TextBox 173"/>
        <cdr:cNvSpPr txBox="1">
          <a:spLocks noChangeArrowheads="1"/>
        </cdr:cNvSpPr>
      </cdr:nvSpPr>
      <cdr:spPr>
        <a:xfrm>
          <a:off x="2047875" y="266700"/>
          <a:ext cx="209550" cy="190500"/>
        </a:xfrm>
        <a:prstGeom prst="rect">
          <a:avLst/>
        </a:prstGeom>
        <a:noFill/>
        <a:ln w="9525" cmpd="sng">
          <a:noFill/>
        </a:ln>
      </cdr:spPr>
      <cdr:txBody>
        <a:bodyPr vertOverflow="clip" wrap="square"/>
        <a:p>
          <a:pPr algn="l">
            <a:defRPr/>
          </a:pPr>
          <a:r>
            <a:rPr lang="en-US" cap="none" sz="500" b="0" i="0" u="none" baseline="0">
              <a:latin typeface="Arial"/>
              <a:ea typeface="Arial"/>
              <a:cs typeface="Arial"/>
            </a:rPr>
            <a:t>10</a:t>
          </a:r>
          <a:r>
            <a:rPr lang="en-US" cap="none" sz="400" b="0" i="0" u="none" baseline="30000">
              <a:latin typeface="Arial"/>
              <a:ea typeface="Arial"/>
              <a:cs typeface="Arial"/>
            </a:rPr>
            <a:t>-16</a:t>
          </a:r>
        </a:p>
      </cdr:txBody>
    </cdr:sp>
  </cdr:relSizeAnchor>
  <cdr:relSizeAnchor xmlns:cdr="http://schemas.openxmlformats.org/drawingml/2006/chartDrawing">
    <cdr:from>
      <cdr:x>0.3565</cdr:x>
      <cdr:y>0.0325</cdr:y>
    </cdr:from>
    <cdr:to>
      <cdr:x>0.359</cdr:x>
      <cdr:y>0.03575</cdr:y>
    </cdr:to>
    <cdr:sp>
      <cdr:nvSpPr>
        <cdr:cNvPr id="174" name="Line 174"/>
        <cdr:cNvSpPr>
          <a:spLocks/>
        </cdr:cNvSpPr>
      </cdr:nvSpPr>
      <cdr:spPr>
        <a:xfrm flipH="1">
          <a:off x="2276475" y="266700"/>
          <a:ext cx="19050" cy="285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0.3505</cdr:x>
      <cdr:y>0.0325</cdr:y>
    </cdr:from>
    <cdr:to>
      <cdr:x>0.384</cdr:x>
      <cdr:y>0.05625</cdr:y>
    </cdr:to>
    <cdr:sp>
      <cdr:nvSpPr>
        <cdr:cNvPr id="175" name="TextBox 175"/>
        <cdr:cNvSpPr txBox="1">
          <a:spLocks noChangeArrowheads="1"/>
        </cdr:cNvSpPr>
      </cdr:nvSpPr>
      <cdr:spPr>
        <a:xfrm>
          <a:off x="2238375" y="266700"/>
          <a:ext cx="209550" cy="190500"/>
        </a:xfrm>
        <a:prstGeom prst="rect">
          <a:avLst/>
        </a:prstGeom>
        <a:noFill/>
        <a:ln w="9525" cmpd="sng">
          <a:noFill/>
        </a:ln>
      </cdr:spPr>
      <cdr:txBody>
        <a:bodyPr vertOverflow="clip" wrap="square"/>
        <a:p>
          <a:pPr algn="l">
            <a:defRPr/>
          </a:pPr>
          <a:r>
            <a:rPr lang="en-US" cap="none" sz="500" b="0" i="0" u="none" baseline="0">
              <a:latin typeface="Arial"/>
              <a:ea typeface="Arial"/>
              <a:cs typeface="Arial"/>
            </a:rPr>
            <a:t>10</a:t>
          </a:r>
          <a:r>
            <a:rPr lang="en-US" cap="none" sz="400" b="0" i="0" u="none" baseline="30000">
              <a:latin typeface="Arial"/>
              <a:ea typeface="Arial"/>
              <a:cs typeface="Arial"/>
            </a:rPr>
            <a:t>-14</a:t>
          </a:r>
        </a:p>
      </cdr:txBody>
    </cdr:sp>
  </cdr:relSizeAnchor>
  <cdr:relSizeAnchor xmlns:cdr="http://schemas.openxmlformats.org/drawingml/2006/chartDrawing">
    <cdr:from>
      <cdr:x>0.394</cdr:x>
      <cdr:y>0.0325</cdr:y>
    </cdr:from>
    <cdr:to>
      <cdr:x>0.39725</cdr:x>
      <cdr:y>0.03575</cdr:y>
    </cdr:to>
    <cdr:sp>
      <cdr:nvSpPr>
        <cdr:cNvPr id="176" name="Line 176"/>
        <cdr:cNvSpPr>
          <a:spLocks/>
        </cdr:cNvSpPr>
      </cdr:nvSpPr>
      <cdr:spPr>
        <a:xfrm flipH="1">
          <a:off x="2514600" y="266700"/>
          <a:ext cx="19050" cy="285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0.389</cdr:x>
      <cdr:y>0.0325</cdr:y>
    </cdr:from>
    <cdr:to>
      <cdr:x>0.4215</cdr:x>
      <cdr:y>0.05625</cdr:y>
    </cdr:to>
    <cdr:sp>
      <cdr:nvSpPr>
        <cdr:cNvPr id="177" name="TextBox 177"/>
        <cdr:cNvSpPr txBox="1">
          <a:spLocks noChangeArrowheads="1"/>
        </cdr:cNvSpPr>
      </cdr:nvSpPr>
      <cdr:spPr>
        <a:xfrm>
          <a:off x="2486025" y="266700"/>
          <a:ext cx="209550" cy="190500"/>
        </a:xfrm>
        <a:prstGeom prst="rect">
          <a:avLst/>
        </a:prstGeom>
        <a:noFill/>
        <a:ln w="9525" cmpd="sng">
          <a:noFill/>
        </a:ln>
      </cdr:spPr>
      <cdr:txBody>
        <a:bodyPr vertOverflow="clip" wrap="square"/>
        <a:p>
          <a:pPr algn="l">
            <a:defRPr/>
          </a:pPr>
          <a:r>
            <a:rPr lang="en-US" cap="none" sz="500" b="0" i="0" u="none" baseline="0">
              <a:latin typeface="Arial"/>
              <a:ea typeface="Arial"/>
              <a:cs typeface="Arial"/>
            </a:rPr>
            <a:t>10</a:t>
          </a:r>
          <a:r>
            <a:rPr lang="en-US" cap="none" sz="400" b="0" i="0" u="none" baseline="30000">
              <a:latin typeface="Arial"/>
              <a:ea typeface="Arial"/>
              <a:cs typeface="Arial"/>
            </a:rPr>
            <a:t>-12</a:t>
          </a:r>
        </a:p>
      </cdr:txBody>
    </cdr:sp>
  </cdr:relSizeAnchor>
  <cdr:relSizeAnchor xmlns:cdr="http://schemas.openxmlformats.org/drawingml/2006/chartDrawing">
    <cdr:from>
      <cdr:x>0.44325</cdr:x>
      <cdr:y>0.0325</cdr:y>
    </cdr:from>
    <cdr:to>
      <cdr:x>0.4475</cdr:x>
      <cdr:y>0.03575</cdr:y>
    </cdr:to>
    <cdr:sp>
      <cdr:nvSpPr>
        <cdr:cNvPr id="178" name="Line 178"/>
        <cdr:cNvSpPr>
          <a:spLocks/>
        </cdr:cNvSpPr>
      </cdr:nvSpPr>
      <cdr:spPr>
        <a:xfrm flipH="1">
          <a:off x="2828925" y="266700"/>
          <a:ext cx="28575" cy="285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0.439</cdr:x>
      <cdr:y>0.0325</cdr:y>
    </cdr:from>
    <cdr:to>
      <cdr:x>0.47175</cdr:x>
      <cdr:y>0.05625</cdr:y>
    </cdr:to>
    <cdr:sp>
      <cdr:nvSpPr>
        <cdr:cNvPr id="179" name="TextBox 179"/>
        <cdr:cNvSpPr txBox="1">
          <a:spLocks noChangeArrowheads="1"/>
        </cdr:cNvSpPr>
      </cdr:nvSpPr>
      <cdr:spPr>
        <a:xfrm>
          <a:off x="2800350" y="266700"/>
          <a:ext cx="209550" cy="190500"/>
        </a:xfrm>
        <a:prstGeom prst="rect">
          <a:avLst/>
        </a:prstGeom>
        <a:noFill/>
        <a:ln w="9525" cmpd="sng">
          <a:noFill/>
        </a:ln>
      </cdr:spPr>
      <cdr:txBody>
        <a:bodyPr vertOverflow="clip" wrap="square"/>
        <a:p>
          <a:pPr algn="l">
            <a:defRPr/>
          </a:pPr>
          <a:r>
            <a:rPr lang="en-US" cap="none" sz="500" b="0" i="0" u="none" baseline="0">
              <a:latin typeface="Arial"/>
              <a:ea typeface="Arial"/>
              <a:cs typeface="Arial"/>
            </a:rPr>
            <a:t>10</a:t>
          </a:r>
          <a:r>
            <a:rPr lang="en-US" cap="none" sz="400" b="0" i="0" u="none" baseline="30000">
              <a:latin typeface="Arial"/>
              <a:ea typeface="Arial"/>
              <a:cs typeface="Arial"/>
            </a:rPr>
            <a:t>-10</a:t>
          </a:r>
        </a:p>
      </cdr:txBody>
    </cdr:sp>
  </cdr:relSizeAnchor>
  <cdr:relSizeAnchor xmlns:cdr="http://schemas.openxmlformats.org/drawingml/2006/chartDrawing">
    <cdr:from>
      <cdr:x>0.475</cdr:x>
      <cdr:y>0.0325</cdr:y>
    </cdr:from>
    <cdr:to>
      <cdr:x>0.47825</cdr:x>
      <cdr:y>0.03575</cdr:y>
    </cdr:to>
    <cdr:sp>
      <cdr:nvSpPr>
        <cdr:cNvPr id="180" name="Line 180"/>
        <cdr:cNvSpPr>
          <a:spLocks/>
        </cdr:cNvSpPr>
      </cdr:nvSpPr>
      <cdr:spPr>
        <a:xfrm flipH="1">
          <a:off x="3028950" y="266700"/>
          <a:ext cx="19050" cy="285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0.47</cdr:x>
      <cdr:y>0.0325</cdr:y>
    </cdr:from>
    <cdr:to>
      <cdr:x>0.5025</cdr:x>
      <cdr:y>0.05625</cdr:y>
    </cdr:to>
    <cdr:sp>
      <cdr:nvSpPr>
        <cdr:cNvPr id="181" name="TextBox 181"/>
        <cdr:cNvSpPr txBox="1">
          <a:spLocks noChangeArrowheads="1"/>
        </cdr:cNvSpPr>
      </cdr:nvSpPr>
      <cdr:spPr>
        <a:xfrm>
          <a:off x="3000375" y="266700"/>
          <a:ext cx="209550" cy="190500"/>
        </a:xfrm>
        <a:prstGeom prst="rect">
          <a:avLst/>
        </a:prstGeom>
        <a:noFill/>
        <a:ln w="9525" cmpd="sng">
          <a:noFill/>
        </a:ln>
      </cdr:spPr>
      <cdr:txBody>
        <a:bodyPr vertOverflow="clip" wrap="square"/>
        <a:p>
          <a:pPr algn="l">
            <a:defRPr/>
          </a:pPr>
          <a:r>
            <a:rPr lang="en-US" cap="none" sz="500" b="0" i="0" u="none" baseline="0">
              <a:latin typeface="Arial"/>
              <a:ea typeface="Arial"/>
              <a:cs typeface="Arial"/>
            </a:rPr>
            <a:t>10</a:t>
          </a:r>
          <a:r>
            <a:rPr lang="en-US" cap="none" sz="400" b="0" i="0" u="none" baseline="30000">
              <a:latin typeface="Arial"/>
              <a:ea typeface="Arial"/>
              <a:cs typeface="Arial"/>
            </a:rPr>
            <a:t>-9</a:t>
          </a:r>
        </a:p>
      </cdr:txBody>
    </cdr:sp>
  </cdr:relSizeAnchor>
  <cdr:relSizeAnchor xmlns:cdr="http://schemas.openxmlformats.org/drawingml/2006/chartDrawing">
    <cdr:from>
      <cdr:x>0.51075</cdr:x>
      <cdr:y>0.0325</cdr:y>
    </cdr:from>
    <cdr:to>
      <cdr:x>0.515</cdr:x>
      <cdr:y>0.03575</cdr:y>
    </cdr:to>
    <cdr:sp>
      <cdr:nvSpPr>
        <cdr:cNvPr id="182" name="Line 182"/>
        <cdr:cNvSpPr>
          <a:spLocks/>
        </cdr:cNvSpPr>
      </cdr:nvSpPr>
      <cdr:spPr>
        <a:xfrm flipH="1">
          <a:off x="3257550" y="266700"/>
          <a:ext cx="28575" cy="285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0.50675</cdr:x>
      <cdr:y>0.0325</cdr:y>
    </cdr:from>
    <cdr:to>
      <cdr:x>0.54</cdr:x>
      <cdr:y>0.05625</cdr:y>
    </cdr:to>
    <cdr:sp>
      <cdr:nvSpPr>
        <cdr:cNvPr id="183" name="TextBox 183"/>
        <cdr:cNvSpPr txBox="1">
          <a:spLocks noChangeArrowheads="1"/>
        </cdr:cNvSpPr>
      </cdr:nvSpPr>
      <cdr:spPr>
        <a:xfrm>
          <a:off x="3238500" y="266700"/>
          <a:ext cx="209550" cy="190500"/>
        </a:xfrm>
        <a:prstGeom prst="rect">
          <a:avLst/>
        </a:prstGeom>
        <a:noFill/>
        <a:ln w="9525" cmpd="sng">
          <a:noFill/>
        </a:ln>
      </cdr:spPr>
      <cdr:txBody>
        <a:bodyPr vertOverflow="clip" wrap="square"/>
        <a:p>
          <a:pPr algn="l">
            <a:defRPr/>
          </a:pPr>
          <a:r>
            <a:rPr lang="en-US" cap="none" sz="500" b="0" i="0" u="none" baseline="0">
              <a:latin typeface="Arial"/>
              <a:ea typeface="Arial"/>
              <a:cs typeface="Arial"/>
            </a:rPr>
            <a:t>10</a:t>
          </a:r>
          <a:r>
            <a:rPr lang="en-US" cap="none" sz="400" b="0" i="0" u="none" baseline="30000">
              <a:latin typeface="Arial"/>
              <a:ea typeface="Arial"/>
              <a:cs typeface="Arial"/>
            </a:rPr>
            <a:t>-8</a:t>
          </a:r>
        </a:p>
      </cdr:txBody>
    </cdr:sp>
  </cdr:relSizeAnchor>
  <cdr:relSizeAnchor xmlns:cdr="http://schemas.openxmlformats.org/drawingml/2006/chartDrawing">
    <cdr:from>
      <cdr:x>0.555</cdr:x>
      <cdr:y>0.0325</cdr:y>
    </cdr:from>
    <cdr:to>
      <cdr:x>0.55925</cdr:x>
      <cdr:y>0.03575</cdr:y>
    </cdr:to>
    <cdr:sp>
      <cdr:nvSpPr>
        <cdr:cNvPr id="184" name="Line 184"/>
        <cdr:cNvSpPr>
          <a:spLocks/>
        </cdr:cNvSpPr>
      </cdr:nvSpPr>
      <cdr:spPr>
        <a:xfrm flipH="1">
          <a:off x="3543300" y="266700"/>
          <a:ext cx="28575" cy="285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0.55175</cdr:x>
      <cdr:y>0.0325</cdr:y>
    </cdr:from>
    <cdr:to>
      <cdr:x>0.58425</cdr:x>
      <cdr:y>0.05625</cdr:y>
    </cdr:to>
    <cdr:sp>
      <cdr:nvSpPr>
        <cdr:cNvPr id="185" name="TextBox 185"/>
        <cdr:cNvSpPr txBox="1">
          <a:spLocks noChangeArrowheads="1"/>
        </cdr:cNvSpPr>
      </cdr:nvSpPr>
      <cdr:spPr>
        <a:xfrm>
          <a:off x="3524250" y="266700"/>
          <a:ext cx="209550" cy="190500"/>
        </a:xfrm>
        <a:prstGeom prst="rect">
          <a:avLst/>
        </a:prstGeom>
        <a:noFill/>
        <a:ln w="9525" cmpd="sng">
          <a:noFill/>
        </a:ln>
      </cdr:spPr>
      <cdr:txBody>
        <a:bodyPr vertOverflow="clip" wrap="square"/>
        <a:p>
          <a:pPr algn="l">
            <a:defRPr/>
          </a:pPr>
          <a:r>
            <a:rPr lang="en-US" cap="none" sz="500" b="0" i="0" u="none" baseline="0">
              <a:latin typeface="Arial"/>
              <a:ea typeface="Arial"/>
              <a:cs typeface="Arial"/>
            </a:rPr>
            <a:t>10</a:t>
          </a:r>
          <a:r>
            <a:rPr lang="en-US" cap="none" sz="400" b="0" i="0" u="none" baseline="30000">
              <a:latin typeface="Arial"/>
              <a:ea typeface="Arial"/>
              <a:cs typeface="Arial"/>
            </a:rPr>
            <a:t>-7</a:t>
          </a:r>
        </a:p>
      </cdr:txBody>
    </cdr:sp>
  </cdr:relSizeAnchor>
  <cdr:relSizeAnchor xmlns:cdr="http://schemas.openxmlformats.org/drawingml/2006/chartDrawing">
    <cdr:from>
      <cdr:x>0.6085</cdr:x>
      <cdr:y>0.0325</cdr:y>
    </cdr:from>
    <cdr:to>
      <cdr:x>0.6135</cdr:x>
      <cdr:y>0.03575</cdr:y>
    </cdr:to>
    <cdr:sp>
      <cdr:nvSpPr>
        <cdr:cNvPr id="186" name="Line 186"/>
        <cdr:cNvSpPr>
          <a:spLocks/>
        </cdr:cNvSpPr>
      </cdr:nvSpPr>
      <cdr:spPr>
        <a:xfrm flipH="1">
          <a:off x="3886200" y="266700"/>
          <a:ext cx="28575" cy="285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0.60525</cdr:x>
      <cdr:y>0.0325</cdr:y>
    </cdr:from>
    <cdr:to>
      <cdr:x>0.6385</cdr:x>
      <cdr:y>0.05625</cdr:y>
    </cdr:to>
    <cdr:sp>
      <cdr:nvSpPr>
        <cdr:cNvPr id="187" name="TextBox 187"/>
        <cdr:cNvSpPr txBox="1">
          <a:spLocks noChangeArrowheads="1"/>
        </cdr:cNvSpPr>
      </cdr:nvSpPr>
      <cdr:spPr>
        <a:xfrm>
          <a:off x="3867150" y="266700"/>
          <a:ext cx="209550" cy="190500"/>
        </a:xfrm>
        <a:prstGeom prst="rect">
          <a:avLst/>
        </a:prstGeom>
        <a:noFill/>
        <a:ln w="9525" cmpd="sng">
          <a:noFill/>
        </a:ln>
      </cdr:spPr>
      <cdr:txBody>
        <a:bodyPr vertOverflow="clip" wrap="square"/>
        <a:p>
          <a:pPr algn="l">
            <a:defRPr/>
          </a:pPr>
          <a:r>
            <a:rPr lang="en-US" cap="none" sz="500" b="0" i="0" u="none" baseline="0">
              <a:latin typeface="Arial"/>
              <a:ea typeface="Arial"/>
              <a:cs typeface="Arial"/>
            </a:rPr>
            <a:t>10</a:t>
          </a:r>
          <a:r>
            <a:rPr lang="en-US" cap="none" sz="400" b="0" i="0" u="none" baseline="30000">
              <a:latin typeface="Arial"/>
              <a:ea typeface="Arial"/>
              <a:cs typeface="Arial"/>
            </a:rPr>
            <a:t>-6</a:t>
          </a:r>
        </a:p>
      </cdr:txBody>
    </cdr:sp>
  </cdr:relSizeAnchor>
  <cdr:relSizeAnchor xmlns:cdr="http://schemas.openxmlformats.org/drawingml/2006/chartDrawing">
    <cdr:from>
      <cdr:x>0.676</cdr:x>
      <cdr:y>0.0325</cdr:y>
    </cdr:from>
    <cdr:to>
      <cdr:x>0.681</cdr:x>
      <cdr:y>0.03575</cdr:y>
    </cdr:to>
    <cdr:sp>
      <cdr:nvSpPr>
        <cdr:cNvPr id="188" name="Line 188"/>
        <cdr:cNvSpPr>
          <a:spLocks/>
        </cdr:cNvSpPr>
      </cdr:nvSpPr>
      <cdr:spPr>
        <a:xfrm flipH="1">
          <a:off x="4314825" y="266700"/>
          <a:ext cx="28575" cy="285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0.67275</cdr:x>
      <cdr:y>0.0325</cdr:y>
    </cdr:from>
    <cdr:to>
      <cdr:x>0.706</cdr:x>
      <cdr:y>0.05625</cdr:y>
    </cdr:to>
    <cdr:sp>
      <cdr:nvSpPr>
        <cdr:cNvPr id="189" name="TextBox 189"/>
        <cdr:cNvSpPr txBox="1">
          <a:spLocks noChangeArrowheads="1"/>
        </cdr:cNvSpPr>
      </cdr:nvSpPr>
      <cdr:spPr>
        <a:xfrm>
          <a:off x="4295775" y="266700"/>
          <a:ext cx="209550" cy="190500"/>
        </a:xfrm>
        <a:prstGeom prst="rect">
          <a:avLst/>
        </a:prstGeom>
        <a:noFill/>
        <a:ln w="9525" cmpd="sng">
          <a:noFill/>
        </a:ln>
      </cdr:spPr>
      <cdr:txBody>
        <a:bodyPr vertOverflow="clip" wrap="square"/>
        <a:p>
          <a:pPr algn="l">
            <a:defRPr/>
          </a:pPr>
          <a:r>
            <a:rPr lang="en-US" cap="none" sz="500" b="0" i="0" u="none" baseline="0">
              <a:latin typeface="Arial"/>
              <a:ea typeface="Arial"/>
              <a:cs typeface="Arial"/>
            </a:rPr>
            <a:t>10</a:t>
          </a:r>
          <a:r>
            <a:rPr lang="en-US" cap="none" sz="400" b="0" i="0" u="none" baseline="30000">
              <a:latin typeface="Arial"/>
              <a:ea typeface="Arial"/>
              <a:cs typeface="Arial"/>
            </a:rPr>
            <a:t>-5</a:t>
          </a:r>
        </a:p>
      </cdr:txBody>
    </cdr:sp>
  </cdr:relSizeAnchor>
  <cdr:relSizeAnchor xmlns:cdr="http://schemas.openxmlformats.org/drawingml/2006/chartDrawing">
    <cdr:from>
      <cdr:x>0.762</cdr:x>
      <cdr:y>0.0325</cdr:y>
    </cdr:from>
    <cdr:to>
      <cdr:x>0.76875</cdr:x>
      <cdr:y>0.03575</cdr:y>
    </cdr:to>
    <cdr:sp>
      <cdr:nvSpPr>
        <cdr:cNvPr id="190" name="Line 190"/>
        <cdr:cNvSpPr>
          <a:spLocks/>
        </cdr:cNvSpPr>
      </cdr:nvSpPr>
      <cdr:spPr>
        <a:xfrm flipH="1">
          <a:off x="4867275" y="266700"/>
          <a:ext cx="47625" cy="285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0.76025</cdr:x>
      <cdr:y>0.0325</cdr:y>
    </cdr:from>
    <cdr:to>
      <cdr:x>0.793</cdr:x>
      <cdr:y>0.05625</cdr:y>
    </cdr:to>
    <cdr:sp>
      <cdr:nvSpPr>
        <cdr:cNvPr id="191" name="TextBox 191"/>
        <cdr:cNvSpPr txBox="1">
          <a:spLocks noChangeArrowheads="1"/>
        </cdr:cNvSpPr>
      </cdr:nvSpPr>
      <cdr:spPr>
        <a:xfrm>
          <a:off x="4857750" y="266700"/>
          <a:ext cx="209550" cy="190500"/>
        </a:xfrm>
        <a:prstGeom prst="rect">
          <a:avLst/>
        </a:prstGeom>
        <a:noFill/>
        <a:ln w="9525" cmpd="sng">
          <a:noFill/>
        </a:ln>
      </cdr:spPr>
      <cdr:txBody>
        <a:bodyPr vertOverflow="clip" wrap="square"/>
        <a:p>
          <a:pPr algn="l">
            <a:defRPr/>
          </a:pPr>
          <a:r>
            <a:rPr lang="en-US" cap="none" sz="500" b="0" i="0" u="none" baseline="0">
              <a:latin typeface="Arial"/>
              <a:ea typeface="Arial"/>
              <a:cs typeface="Arial"/>
            </a:rPr>
            <a:t>10</a:t>
          </a:r>
          <a:r>
            <a:rPr lang="en-US" cap="none" sz="400" b="0" i="0" u="none" baseline="30000">
              <a:latin typeface="Arial"/>
              <a:ea typeface="Arial"/>
              <a:cs typeface="Arial"/>
            </a:rPr>
            <a:t>-4</a:t>
          </a:r>
        </a:p>
      </cdr:txBody>
    </cdr:sp>
  </cdr:relSizeAnchor>
  <cdr:relSizeAnchor xmlns:cdr="http://schemas.openxmlformats.org/drawingml/2006/chartDrawing">
    <cdr:from>
      <cdr:x>0.87725</cdr:x>
      <cdr:y>0.0325</cdr:y>
    </cdr:from>
    <cdr:to>
      <cdr:x>0.88475</cdr:x>
      <cdr:y>0.03575</cdr:y>
    </cdr:to>
    <cdr:sp>
      <cdr:nvSpPr>
        <cdr:cNvPr id="192" name="Line 192"/>
        <cdr:cNvSpPr>
          <a:spLocks/>
        </cdr:cNvSpPr>
      </cdr:nvSpPr>
      <cdr:spPr>
        <a:xfrm flipH="1">
          <a:off x="5600700" y="266700"/>
          <a:ext cx="47625" cy="285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0.87625</cdr:x>
      <cdr:y>0.0325</cdr:y>
    </cdr:from>
    <cdr:to>
      <cdr:x>0.90975</cdr:x>
      <cdr:y>0.05625</cdr:y>
    </cdr:to>
    <cdr:sp>
      <cdr:nvSpPr>
        <cdr:cNvPr id="193" name="TextBox 193"/>
        <cdr:cNvSpPr txBox="1">
          <a:spLocks noChangeArrowheads="1"/>
        </cdr:cNvSpPr>
      </cdr:nvSpPr>
      <cdr:spPr>
        <a:xfrm>
          <a:off x="5591175" y="266700"/>
          <a:ext cx="209550" cy="190500"/>
        </a:xfrm>
        <a:prstGeom prst="rect">
          <a:avLst/>
        </a:prstGeom>
        <a:noFill/>
        <a:ln w="9525" cmpd="sng">
          <a:noFill/>
        </a:ln>
      </cdr:spPr>
      <cdr:txBody>
        <a:bodyPr vertOverflow="clip" wrap="square"/>
        <a:p>
          <a:pPr algn="l">
            <a:defRPr/>
          </a:pPr>
          <a:r>
            <a:rPr lang="en-US" cap="none" sz="500" b="0" i="0" u="none" baseline="0">
              <a:latin typeface="Arial"/>
              <a:ea typeface="Arial"/>
              <a:cs typeface="Arial"/>
            </a:rPr>
            <a:t>10</a:t>
          </a:r>
          <a:r>
            <a:rPr lang="en-US" cap="none" sz="400" b="0" i="0" u="none" baseline="30000">
              <a:latin typeface="Arial"/>
              <a:ea typeface="Arial"/>
              <a:cs typeface="Arial"/>
            </a:rPr>
            <a:t>-3</a:t>
          </a:r>
        </a:p>
      </cdr:txBody>
    </cdr:sp>
  </cdr:relSizeAnchor>
  <cdr:relSizeAnchor xmlns:cdr="http://schemas.openxmlformats.org/drawingml/2006/chartDrawing">
    <cdr:from>
      <cdr:x>0.9345</cdr:x>
      <cdr:y>0.06925</cdr:y>
    </cdr:from>
    <cdr:to>
      <cdr:x>0.93875</cdr:x>
      <cdr:y>0.07175</cdr:y>
    </cdr:to>
    <cdr:sp>
      <cdr:nvSpPr>
        <cdr:cNvPr id="194" name="Line 194"/>
        <cdr:cNvSpPr>
          <a:spLocks/>
        </cdr:cNvSpPr>
      </cdr:nvSpPr>
      <cdr:spPr>
        <a:xfrm flipH="1">
          <a:off x="5972175" y="561975"/>
          <a:ext cx="28575" cy="190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0.93875</cdr:x>
      <cdr:y>0.06275</cdr:y>
    </cdr:from>
    <cdr:to>
      <cdr:x>0.96675</cdr:x>
      <cdr:y>0.0855</cdr:y>
    </cdr:to>
    <cdr:sp>
      <cdr:nvSpPr>
        <cdr:cNvPr id="195" name="TextBox 195"/>
        <cdr:cNvSpPr txBox="1">
          <a:spLocks noChangeArrowheads="1"/>
        </cdr:cNvSpPr>
      </cdr:nvSpPr>
      <cdr:spPr>
        <a:xfrm>
          <a:off x="5991225" y="514350"/>
          <a:ext cx="180975" cy="190500"/>
        </a:xfrm>
        <a:prstGeom prst="rect">
          <a:avLst/>
        </a:prstGeom>
        <a:noFill/>
        <a:ln w="9525" cmpd="sng">
          <a:noFill/>
        </a:ln>
      </cdr:spPr>
      <cdr:txBody>
        <a:bodyPr vertOverflow="clip" wrap="square"/>
        <a:p>
          <a:pPr algn="l">
            <a:defRPr/>
          </a:pPr>
          <a:r>
            <a:rPr lang="en-US" cap="none" sz="500" b="0" i="0" u="none" baseline="0">
              <a:latin typeface="Arial"/>
              <a:ea typeface="Arial"/>
              <a:cs typeface="Arial"/>
            </a:rPr>
            <a:t>10</a:t>
          </a:r>
          <a:r>
            <a:rPr lang="en-US" cap="none" sz="400" b="0" i="0" u="none" baseline="30000">
              <a:latin typeface="Arial"/>
              <a:ea typeface="Arial"/>
              <a:cs typeface="Arial"/>
            </a:rPr>
            <a:t>-2</a:t>
          </a:r>
        </a:p>
      </cdr:txBody>
    </cdr:sp>
  </cdr:relSizeAnchor>
  <cdr:relSizeAnchor xmlns:cdr="http://schemas.openxmlformats.org/drawingml/2006/chartDrawing">
    <cdr:from>
      <cdr:x>0.9345</cdr:x>
      <cdr:y>0.131</cdr:y>
    </cdr:from>
    <cdr:to>
      <cdr:x>0.93875</cdr:x>
      <cdr:y>0.132</cdr:y>
    </cdr:to>
    <cdr:sp>
      <cdr:nvSpPr>
        <cdr:cNvPr id="196" name="Line 196"/>
        <cdr:cNvSpPr>
          <a:spLocks/>
        </cdr:cNvSpPr>
      </cdr:nvSpPr>
      <cdr:spPr>
        <a:xfrm flipH="1">
          <a:off x="5972175" y="1076325"/>
          <a:ext cx="28575" cy="95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0.93875</cdr:x>
      <cdr:y>0.1255</cdr:y>
    </cdr:from>
    <cdr:to>
      <cdr:x>0.96675</cdr:x>
      <cdr:y>0.14725</cdr:y>
    </cdr:to>
    <cdr:sp>
      <cdr:nvSpPr>
        <cdr:cNvPr id="197" name="TextBox 197"/>
        <cdr:cNvSpPr txBox="1">
          <a:spLocks noChangeArrowheads="1"/>
        </cdr:cNvSpPr>
      </cdr:nvSpPr>
      <cdr:spPr>
        <a:xfrm>
          <a:off x="5991225" y="1028700"/>
          <a:ext cx="180975" cy="180975"/>
        </a:xfrm>
        <a:prstGeom prst="rect">
          <a:avLst/>
        </a:prstGeom>
        <a:noFill/>
        <a:ln w="9525" cmpd="sng">
          <a:noFill/>
        </a:ln>
      </cdr:spPr>
      <cdr:txBody>
        <a:bodyPr vertOverflow="clip" wrap="square"/>
        <a:p>
          <a:pPr algn="l">
            <a:defRPr/>
          </a:pPr>
          <a:r>
            <a:rPr lang="en-US" cap="none" sz="500" b="0" i="0" u="none" baseline="0">
              <a:latin typeface="Arial"/>
              <a:ea typeface="Arial"/>
              <a:cs typeface="Arial"/>
            </a:rPr>
            <a:t>10</a:t>
          </a:r>
          <a:r>
            <a:rPr lang="en-US" cap="none" sz="400" b="0" i="0" u="none" baseline="30000">
              <a:latin typeface="Arial"/>
              <a:ea typeface="Arial"/>
              <a:cs typeface="Arial"/>
            </a:rPr>
            <a:t>-1</a:t>
          </a:r>
        </a:p>
      </cdr:txBody>
    </cdr:sp>
  </cdr:relSizeAnchor>
  <cdr:relSizeAnchor xmlns:cdr="http://schemas.openxmlformats.org/drawingml/2006/chartDrawing">
    <cdr:from>
      <cdr:x>0.9345</cdr:x>
      <cdr:y>0.192</cdr:y>
    </cdr:from>
    <cdr:to>
      <cdr:x>0.93875</cdr:x>
      <cdr:y>0.19275</cdr:y>
    </cdr:to>
    <cdr:sp>
      <cdr:nvSpPr>
        <cdr:cNvPr id="198" name="Line 198"/>
        <cdr:cNvSpPr>
          <a:spLocks/>
        </cdr:cNvSpPr>
      </cdr:nvSpPr>
      <cdr:spPr>
        <a:xfrm flipH="1">
          <a:off x="5972175" y="1571625"/>
          <a:ext cx="28575" cy="95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0.93875</cdr:x>
      <cdr:y>0.1855</cdr:y>
    </cdr:from>
    <cdr:to>
      <cdr:x>0.96675</cdr:x>
      <cdr:y>0.20825</cdr:y>
    </cdr:to>
    <cdr:sp>
      <cdr:nvSpPr>
        <cdr:cNvPr id="199" name="TextBox 199"/>
        <cdr:cNvSpPr txBox="1">
          <a:spLocks noChangeArrowheads="1"/>
        </cdr:cNvSpPr>
      </cdr:nvSpPr>
      <cdr:spPr>
        <a:xfrm>
          <a:off x="5991225" y="1524000"/>
          <a:ext cx="180975" cy="190500"/>
        </a:xfrm>
        <a:prstGeom prst="rect">
          <a:avLst/>
        </a:prstGeom>
        <a:noFill/>
        <a:ln w="9525" cmpd="sng">
          <a:noFill/>
        </a:ln>
      </cdr:spPr>
      <cdr:txBody>
        <a:bodyPr vertOverflow="clip" wrap="square"/>
        <a:p>
          <a:pPr algn="l">
            <a:defRPr/>
          </a:pPr>
          <a:r>
            <a:rPr lang="en-US" cap="none" sz="500" b="0" i="0" u="none" baseline="0">
              <a:latin typeface="Arial"/>
              <a:ea typeface="Arial"/>
              <a:cs typeface="Arial"/>
            </a:rPr>
            <a:t>10</a:t>
          </a:r>
          <a:r>
            <a:rPr lang="en-US" cap="none" sz="400" b="0" i="0" u="none" baseline="30000">
              <a:latin typeface="Arial"/>
              <a:ea typeface="Arial"/>
              <a:cs typeface="Arial"/>
            </a:rPr>
            <a:t>0</a:t>
          </a:r>
        </a:p>
      </cdr:txBody>
    </cdr:sp>
  </cdr:relSizeAnchor>
  <cdr:relSizeAnchor xmlns:cdr="http://schemas.openxmlformats.org/drawingml/2006/chartDrawing">
    <cdr:from>
      <cdr:x>0.9345</cdr:x>
      <cdr:y>0.25375</cdr:y>
    </cdr:from>
    <cdr:to>
      <cdr:x>0.93875</cdr:x>
      <cdr:y>0.25375</cdr:y>
    </cdr:to>
    <cdr:sp>
      <cdr:nvSpPr>
        <cdr:cNvPr id="200" name="Line 200"/>
        <cdr:cNvSpPr>
          <a:spLocks/>
        </cdr:cNvSpPr>
      </cdr:nvSpPr>
      <cdr:spPr>
        <a:xfrm flipH="1">
          <a:off x="5972175" y="2076450"/>
          <a:ext cx="28575"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0.93875</cdr:x>
      <cdr:y>0.24725</cdr:y>
    </cdr:from>
    <cdr:to>
      <cdr:x>0.96675</cdr:x>
      <cdr:y>0.26925</cdr:y>
    </cdr:to>
    <cdr:sp>
      <cdr:nvSpPr>
        <cdr:cNvPr id="201" name="TextBox 201"/>
        <cdr:cNvSpPr txBox="1">
          <a:spLocks noChangeArrowheads="1"/>
        </cdr:cNvSpPr>
      </cdr:nvSpPr>
      <cdr:spPr>
        <a:xfrm>
          <a:off x="5991225" y="2028825"/>
          <a:ext cx="180975" cy="180975"/>
        </a:xfrm>
        <a:prstGeom prst="rect">
          <a:avLst/>
        </a:prstGeom>
        <a:noFill/>
        <a:ln w="9525" cmpd="sng">
          <a:noFill/>
        </a:ln>
      </cdr:spPr>
      <cdr:txBody>
        <a:bodyPr vertOverflow="clip" wrap="square"/>
        <a:p>
          <a:pPr algn="l">
            <a:defRPr/>
          </a:pPr>
          <a:r>
            <a:rPr lang="en-US" cap="none" sz="500" b="0" i="0" u="none" baseline="0">
              <a:latin typeface="Arial"/>
              <a:ea typeface="Arial"/>
              <a:cs typeface="Arial"/>
            </a:rPr>
            <a:t>10</a:t>
          </a:r>
          <a:r>
            <a:rPr lang="en-US" cap="none" sz="400" b="0" i="0" u="none" baseline="30000">
              <a:latin typeface="Arial"/>
              <a:ea typeface="Arial"/>
              <a:cs typeface="Arial"/>
            </a:rPr>
            <a:t>1</a:t>
          </a:r>
        </a:p>
      </cdr:txBody>
    </cdr:sp>
  </cdr:relSizeAnchor>
  <cdr:relSizeAnchor xmlns:cdr="http://schemas.openxmlformats.org/drawingml/2006/chartDrawing">
    <cdr:from>
      <cdr:x>0.9345</cdr:x>
      <cdr:y>0.31475</cdr:y>
    </cdr:from>
    <cdr:to>
      <cdr:x>0.93875</cdr:x>
      <cdr:y>0.3155</cdr:y>
    </cdr:to>
    <cdr:sp>
      <cdr:nvSpPr>
        <cdr:cNvPr id="202" name="Line 202"/>
        <cdr:cNvSpPr>
          <a:spLocks/>
        </cdr:cNvSpPr>
      </cdr:nvSpPr>
      <cdr:spPr>
        <a:xfrm flipH="1">
          <a:off x="5972175" y="2581275"/>
          <a:ext cx="28575" cy="95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0.93875</cdr:x>
      <cdr:y>0.309</cdr:y>
    </cdr:from>
    <cdr:to>
      <cdr:x>0.96675</cdr:x>
      <cdr:y>0.331</cdr:y>
    </cdr:to>
    <cdr:sp>
      <cdr:nvSpPr>
        <cdr:cNvPr id="203" name="TextBox 203"/>
        <cdr:cNvSpPr txBox="1">
          <a:spLocks noChangeArrowheads="1"/>
        </cdr:cNvSpPr>
      </cdr:nvSpPr>
      <cdr:spPr>
        <a:xfrm>
          <a:off x="5991225" y="2533650"/>
          <a:ext cx="180975" cy="180975"/>
        </a:xfrm>
        <a:prstGeom prst="rect">
          <a:avLst/>
        </a:prstGeom>
        <a:noFill/>
        <a:ln w="9525" cmpd="sng">
          <a:noFill/>
        </a:ln>
      </cdr:spPr>
      <cdr:txBody>
        <a:bodyPr vertOverflow="clip" wrap="square"/>
        <a:p>
          <a:pPr algn="l">
            <a:defRPr/>
          </a:pPr>
          <a:r>
            <a:rPr lang="en-US" cap="none" sz="500" b="0" i="0" u="none" baseline="0">
              <a:latin typeface="Arial"/>
              <a:ea typeface="Arial"/>
              <a:cs typeface="Arial"/>
            </a:rPr>
            <a:t>10</a:t>
          </a:r>
          <a:r>
            <a:rPr lang="en-US" cap="none" sz="400" b="0" i="0" u="none" baseline="30000">
              <a:latin typeface="Arial"/>
              <a:ea typeface="Arial"/>
              <a:cs typeface="Arial"/>
            </a:rPr>
            <a:t>2</a:t>
          </a:r>
        </a:p>
      </cdr:txBody>
    </cdr:sp>
  </cdr:relSizeAnchor>
  <cdr:relSizeAnchor xmlns:cdr="http://schemas.openxmlformats.org/drawingml/2006/chartDrawing">
    <cdr:from>
      <cdr:x>0.9345</cdr:x>
      <cdr:y>0.3765</cdr:y>
    </cdr:from>
    <cdr:to>
      <cdr:x>0.93875</cdr:x>
      <cdr:y>0.3765</cdr:y>
    </cdr:to>
    <cdr:sp>
      <cdr:nvSpPr>
        <cdr:cNvPr id="204" name="Line 204"/>
        <cdr:cNvSpPr>
          <a:spLocks/>
        </cdr:cNvSpPr>
      </cdr:nvSpPr>
      <cdr:spPr>
        <a:xfrm flipH="1" flipV="1">
          <a:off x="5972175" y="3086100"/>
          <a:ext cx="28575"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0.93875</cdr:x>
      <cdr:y>0.37</cdr:y>
    </cdr:from>
    <cdr:to>
      <cdr:x>0.96675</cdr:x>
      <cdr:y>0.39175</cdr:y>
    </cdr:to>
    <cdr:sp>
      <cdr:nvSpPr>
        <cdr:cNvPr id="205" name="TextBox 205"/>
        <cdr:cNvSpPr txBox="1">
          <a:spLocks noChangeArrowheads="1"/>
        </cdr:cNvSpPr>
      </cdr:nvSpPr>
      <cdr:spPr>
        <a:xfrm>
          <a:off x="5991225" y="3038475"/>
          <a:ext cx="180975" cy="180975"/>
        </a:xfrm>
        <a:prstGeom prst="rect">
          <a:avLst/>
        </a:prstGeom>
        <a:noFill/>
        <a:ln w="9525" cmpd="sng">
          <a:noFill/>
        </a:ln>
      </cdr:spPr>
      <cdr:txBody>
        <a:bodyPr vertOverflow="clip" wrap="square"/>
        <a:p>
          <a:pPr algn="l">
            <a:defRPr/>
          </a:pPr>
          <a:r>
            <a:rPr lang="en-US" cap="none" sz="500" b="0" i="0" u="none" baseline="0">
              <a:latin typeface="Arial"/>
              <a:ea typeface="Arial"/>
              <a:cs typeface="Arial"/>
            </a:rPr>
            <a:t>10</a:t>
          </a:r>
          <a:r>
            <a:rPr lang="en-US" cap="none" sz="400" b="0" i="0" u="none" baseline="30000">
              <a:latin typeface="Arial"/>
              <a:ea typeface="Arial"/>
              <a:cs typeface="Arial"/>
            </a:rPr>
            <a:t>3</a:t>
          </a:r>
        </a:p>
      </cdr:txBody>
    </cdr:sp>
  </cdr:relSizeAnchor>
  <cdr:relSizeAnchor xmlns:cdr="http://schemas.openxmlformats.org/drawingml/2006/chartDrawing">
    <cdr:from>
      <cdr:x>0.9345</cdr:x>
      <cdr:y>0.43725</cdr:y>
    </cdr:from>
    <cdr:to>
      <cdr:x>0.93875</cdr:x>
      <cdr:y>0.43725</cdr:y>
    </cdr:to>
    <cdr:sp>
      <cdr:nvSpPr>
        <cdr:cNvPr id="206" name="Line 206"/>
        <cdr:cNvSpPr>
          <a:spLocks/>
        </cdr:cNvSpPr>
      </cdr:nvSpPr>
      <cdr:spPr>
        <a:xfrm flipH="1" flipV="1">
          <a:off x="5972175" y="3590925"/>
          <a:ext cx="28575"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0.93875</cdr:x>
      <cdr:y>0.43175</cdr:y>
    </cdr:from>
    <cdr:to>
      <cdr:x>0.96675</cdr:x>
      <cdr:y>0.4535</cdr:y>
    </cdr:to>
    <cdr:sp>
      <cdr:nvSpPr>
        <cdr:cNvPr id="207" name="TextBox 207"/>
        <cdr:cNvSpPr txBox="1">
          <a:spLocks noChangeArrowheads="1"/>
        </cdr:cNvSpPr>
      </cdr:nvSpPr>
      <cdr:spPr>
        <a:xfrm>
          <a:off x="5991225" y="3543300"/>
          <a:ext cx="180975" cy="180975"/>
        </a:xfrm>
        <a:prstGeom prst="rect">
          <a:avLst/>
        </a:prstGeom>
        <a:noFill/>
        <a:ln w="9525" cmpd="sng">
          <a:noFill/>
        </a:ln>
      </cdr:spPr>
      <cdr:txBody>
        <a:bodyPr vertOverflow="clip" wrap="square"/>
        <a:p>
          <a:pPr algn="l">
            <a:defRPr/>
          </a:pPr>
          <a:r>
            <a:rPr lang="en-US" cap="none" sz="500" b="0" i="0" u="none" baseline="0">
              <a:latin typeface="Arial"/>
              <a:ea typeface="Arial"/>
              <a:cs typeface="Arial"/>
            </a:rPr>
            <a:t>10</a:t>
          </a:r>
          <a:r>
            <a:rPr lang="en-US" cap="none" sz="400" b="0" i="0" u="none" baseline="30000">
              <a:latin typeface="Arial"/>
              <a:ea typeface="Arial"/>
              <a:cs typeface="Arial"/>
            </a:rPr>
            <a:t>4</a:t>
          </a:r>
        </a:p>
      </cdr:txBody>
    </cdr:sp>
  </cdr:relSizeAnchor>
  <cdr:relSizeAnchor xmlns:cdr="http://schemas.openxmlformats.org/drawingml/2006/chartDrawing">
    <cdr:from>
      <cdr:x>0.9345</cdr:x>
      <cdr:y>0.49825</cdr:y>
    </cdr:from>
    <cdr:to>
      <cdr:x>0.93875</cdr:x>
      <cdr:y>0.499</cdr:y>
    </cdr:to>
    <cdr:sp>
      <cdr:nvSpPr>
        <cdr:cNvPr id="208" name="Line 208"/>
        <cdr:cNvSpPr>
          <a:spLocks/>
        </cdr:cNvSpPr>
      </cdr:nvSpPr>
      <cdr:spPr>
        <a:xfrm flipH="1" flipV="1">
          <a:off x="5972175" y="4086225"/>
          <a:ext cx="28575" cy="95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0.93875</cdr:x>
      <cdr:y>0.4925</cdr:y>
    </cdr:from>
    <cdr:to>
      <cdr:x>0.96675</cdr:x>
      <cdr:y>0.5145</cdr:y>
    </cdr:to>
    <cdr:sp>
      <cdr:nvSpPr>
        <cdr:cNvPr id="209" name="TextBox 209"/>
        <cdr:cNvSpPr txBox="1">
          <a:spLocks noChangeArrowheads="1"/>
        </cdr:cNvSpPr>
      </cdr:nvSpPr>
      <cdr:spPr>
        <a:xfrm>
          <a:off x="5991225" y="4048125"/>
          <a:ext cx="180975" cy="180975"/>
        </a:xfrm>
        <a:prstGeom prst="rect">
          <a:avLst/>
        </a:prstGeom>
        <a:noFill/>
        <a:ln w="9525" cmpd="sng">
          <a:noFill/>
        </a:ln>
      </cdr:spPr>
      <cdr:txBody>
        <a:bodyPr vertOverflow="clip" wrap="square"/>
        <a:p>
          <a:pPr algn="l">
            <a:defRPr/>
          </a:pPr>
          <a:r>
            <a:rPr lang="en-US" cap="none" sz="500" b="0" i="0" u="none" baseline="0">
              <a:latin typeface="Arial"/>
              <a:ea typeface="Arial"/>
              <a:cs typeface="Arial"/>
            </a:rPr>
            <a:t>10</a:t>
          </a:r>
          <a:r>
            <a:rPr lang="en-US" cap="none" sz="400" b="0" i="0" u="none" baseline="30000">
              <a:latin typeface="Arial"/>
              <a:ea typeface="Arial"/>
              <a:cs typeface="Arial"/>
            </a:rPr>
            <a:t>5</a:t>
          </a:r>
        </a:p>
      </cdr:txBody>
    </cdr:sp>
  </cdr:relSizeAnchor>
  <cdr:relSizeAnchor xmlns:cdr="http://schemas.openxmlformats.org/drawingml/2006/chartDrawing">
    <cdr:from>
      <cdr:x>0.9345</cdr:x>
      <cdr:y>0.55925</cdr:y>
    </cdr:from>
    <cdr:to>
      <cdr:x>0.93875</cdr:x>
      <cdr:y>0.56</cdr:y>
    </cdr:to>
    <cdr:sp>
      <cdr:nvSpPr>
        <cdr:cNvPr id="210" name="Line 210"/>
        <cdr:cNvSpPr>
          <a:spLocks/>
        </cdr:cNvSpPr>
      </cdr:nvSpPr>
      <cdr:spPr>
        <a:xfrm flipH="1" flipV="1">
          <a:off x="5972175" y="4591050"/>
          <a:ext cx="28575" cy="95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0.93875</cdr:x>
      <cdr:y>0.55425</cdr:y>
    </cdr:from>
    <cdr:to>
      <cdr:x>0.96675</cdr:x>
      <cdr:y>0.57625</cdr:y>
    </cdr:to>
    <cdr:sp>
      <cdr:nvSpPr>
        <cdr:cNvPr id="211" name="TextBox 211"/>
        <cdr:cNvSpPr txBox="1">
          <a:spLocks noChangeArrowheads="1"/>
        </cdr:cNvSpPr>
      </cdr:nvSpPr>
      <cdr:spPr>
        <a:xfrm>
          <a:off x="5991225" y="4552950"/>
          <a:ext cx="180975" cy="180975"/>
        </a:xfrm>
        <a:prstGeom prst="rect">
          <a:avLst/>
        </a:prstGeom>
        <a:noFill/>
        <a:ln w="9525" cmpd="sng">
          <a:noFill/>
        </a:ln>
      </cdr:spPr>
      <cdr:txBody>
        <a:bodyPr vertOverflow="clip" wrap="square"/>
        <a:p>
          <a:pPr algn="l">
            <a:defRPr/>
          </a:pPr>
          <a:r>
            <a:rPr lang="en-US" cap="none" sz="500" b="0" i="0" u="none" baseline="0">
              <a:latin typeface="Arial"/>
              <a:ea typeface="Arial"/>
              <a:cs typeface="Arial"/>
            </a:rPr>
            <a:t>10</a:t>
          </a:r>
          <a:r>
            <a:rPr lang="en-US" cap="none" sz="400" b="0" i="0" u="none" baseline="30000">
              <a:latin typeface="Arial"/>
              <a:ea typeface="Arial"/>
              <a:cs typeface="Arial"/>
            </a:rPr>
            <a:t>6</a:t>
          </a:r>
        </a:p>
      </cdr:txBody>
    </cdr:sp>
  </cdr:relSizeAnchor>
  <cdr:relSizeAnchor xmlns:cdr="http://schemas.openxmlformats.org/drawingml/2006/chartDrawing">
    <cdr:from>
      <cdr:x>0.9345</cdr:x>
      <cdr:y>0.62</cdr:y>
    </cdr:from>
    <cdr:to>
      <cdr:x>0.93875</cdr:x>
      <cdr:y>0.62175</cdr:y>
    </cdr:to>
    <cdr:sp>
      <cdr:nvSpPr>
        <cdr:cNvPr id="212" name="Line 212"/>
        <cdr:cNvSpPr>
          <a:spLocks/>
        </cdr:cNvSpPr>
      </cdr:nvSpPr>
      <cdr:spPr>
        <a:xfrm flipH="1" flipV="1">
          <a:off x="5972175" y="5095875"/>
          <a:ext cx="28575" cy="190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0.93875</cdr:x>
      <cdr:y>0.61525</cdr:y>
    </cdr:from>
    <cdr:to>
      <cdr:x>0.96675</cdr:x>
      <cdr:y>0.63725</cdr:y>
    </cdr:to>
    <cdr:sp>
      <cdr:nvSpPr>
        <cdr:cNvPr id="213" name="TextBox 213"/>
        <cdr:cNvSpPr txBox="1">
          <a:spLocks noChangeArrowheads="1"/>
        </cdr:cNvSpPr>
      </cdr:nvSpPr>
      <cdr:spPr>
        <a:xfrm>
          <a:off x="5991225" y="5048250"/>
          <a:ext cx="180975" cy="180975"/>
        </a:xfrm>
        <a:prstGeom prst="rect">
          <a:avLst/>
        </a:prstGeom>
        <a:noFill/>
        <a:ln w="9525" cmpd="sng">
          <a:noFill/>
        </a:ln>
      </cdr:spPr>
      <cdr:txBody>
        <a:bodyPr vertOverflow="clip" wrap="square"/>
        <a:p>
          <a:pPr algn="l">
            <a:defRPr/>
          </a:pPr>
          <a:r>
            <a:rPr lang="en-US" cap="none" sz="500" b="0" i="0" u="none" baseline="0">
              <a:latin typeface="Arial"/>
              <a:ea typeface="Arial"/>
              <a:cs typeface="Arial"/>
            </a:rPr>
            <a:t>10</a:t>
          </a:r>
          <a:r>
            <a:rPr lang="en-US" cap="none" sz="400" b="0" i="0" u="none" baseline="30000">
              <a:latin typeface="Arial"/>
              <a:ea typeface="Arial"/>
              <a:cs typeface="Arial"/>
            </a:rPr>
            <a:t>7</a:t>
          </a:r>
        </a:p>
      </cdr:txBody>
    </cdr:sp>
  </cdr:relSizeAnchor>
  <cdr:relSizeAnchor xmlns:cdr="http://schemas.openxmlformats.org/drawingml/2006/chartDrawing">
    <cdr:from>
      <cdr:x>0.9345</cdr:x>
      <cdr:y>0.68175</cdr:y>
    </cdr:from>
    <cdr:to>
      <cdr:x>0.93875</cdr:x>
      <cdr:y>0.6825</cdr:y>
    </cdr:to>
    <cdr:sp>
      <cdr:nvSpPr>
        <cdr:cNvPr id="214" name="Line 214"/>
        <cdr:cNvSpPr>
          <a:spLocks/>
        </cdr:cNvSpPr>
      </cdr:nvSpPr>
      <cdr:spPr>
        <a:xfrm flipH="1" flipV="1">
          <a:off x="5972175" y="5600700"/>
          <a:ext cx="28575" cy="95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0.93875</cdr:x>
      <cdr:y>0.677</cdr:y>
    </cdr:from>
    <cdr:to>
      <cdr:x>0.96675</cdr:x>
      <cdr:y>0.69875</cdr:y>
    </cdr:to>
    <cdr:sp>
      <cdr:nvSpPr>
        <cdr:cNvPr id="215" name="TextBox 215"/>
        <cdr:cNvSpPr txBox="1">
          <a:spLocks noChangeArrowheads="1"/>
        </cdr:cNvSpPr>
      </cdr:nvSpPr>
      <cdr:spPr>
        <a:xfrm>
          <a:off x="5991225" y="5562600"/>
          <a:ext cx="180975" cy="180975"/>
        </a:xfrm>
        <a:prstGeom prst="rect">
          <a:avLst/>
        </a:prstGeom>
        <a:noFill/>
        <a:ln w="9525" cmpd="sng">
          <a:noFill/>
        </a:ln>
      </cdr:spPr>
      <cdr:txBody>
        <a:bodyPr vertOverflow="clip" wrap="square"/>
        <a:p>
          <a:pPr algn="l">
            <a:defRPr/>
          </a:pPr>
          <a:r>
            <a:rPr lang="en-US" cap="none" sz="500" b="0" i="0" u="none" baseline="0">
              <a:latin typeface="Arial"/>
              <a:ea typeface="Arial"/>
              <a:cs typeface="Arial"/>
            </a:rPr>
            <a:t>10</a:t>
          </a:r>
          <a:r>
            <a:rPr lang="en-US" cap="none" sz="400" b="0" i="0" u="none" baseline="30000">
              <a:latin typeface="Arial"/>
              <a:ea typeface="Arial"/>
              <a:cs typeface="Arial"/>
            </a:rPr>
            <a:t>8</a:t>
          </a:r>
        </a:p>
      </cdr:txBody>
    </cdr:sp>
  </cdr:relSizeAnchor>
  <cdr:relSizeAnchor xmlns:cdr="http://schemas.openxmlformats.org/drawingml/2006/chartDrawing">
    <cdr:from>
      <cdr:x>0.9345</cdr:x>
      <cdr:y>0.74275</cdr:y>
    </cdr:from>
    <cdr:to>
      <cdr:x>0.93875</cdr:x>
      <cdr:y>0.74425</cdr:y>
    </cdr:to>
    <cdr:sp>
      <cdr:nvSpPr>
        <cdr:cNvPr id="216" name="Line 216"/>
        <cdr:cNvSpPr>
          <a:spLocks/>
        </cdr:cNvSpPr>
      </cdr:nvSpPr>
      <cdr:spPr>
        <a:xfrm flipH="1" flipV="1">
          <a:off x="5972175" y="6096000"/>
          <a:ext cx="28575" cy="95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0.93875</cdr:x>
      <cdr:y>0.73775</cdr:y>
    </cdr:from>
    <cdr:to>
      <cdr:x>0.96675</cdr:x>
      <cdr:y>0.75975</cdr:y>
    </cdr:to>
    <cdr:sp>
      <cdr:nvSpPr>
        <cdr:cNvPr id="217" name="TextBox 217"/>
        <cdr:cNvSpPr txBox="1">
          <a:spLocks noChangeArrowheads="1"/>
        </cdr:cNvSpPr>
      </cdr:nvSpPr>
      <cdr:spPr>
        <a:xfrm>
          <a:off x="5991225" y="6057900"/>
          <a:ext cx="180975" cy="180975"/>
        </a:xfrm>
        <a:prstGeom prst="rect">
          <a:avLst/>
        </a:prstGeom>
        <a:noFill/>
        <a:ln w="9525" cmpd="sng">
          <a:noFill/>
        </a:ln>
      </cdr:spPr>
      <cdr:txBody>
        <a:bodyPr vertOverflow="clip" wrap="square"/>
        <a:p>
          <a:pPr algn="l">
            <a:defRPr/>
          </a:pPr>
          <a:r>
            <a:rPr lang="en-US" cap="none" sz="500" b="0" i="0" u="none" baseline="0">
              <a:latin typeface="Arial"/>
              <a:ea typeface="Arial"/>
              <a:cs typeface="Arial"/>
            </a:rPr>
            <a:t>10</a:t>
          </a:r>
          <a:r>
            <a:rPr lang="en-US" cap="none" sz="400" b="0" i="0" u="none" baseline="30000">
              <a:latin typeface="Arial"/>
              <a:ea typeface="Arial"/>
              <a:cs typeface="Arial"/>
            </a:rPr>
            <a:t>9</a:t>
          </a:r>
        </a:p>
      </cdr:txBody>
    </cdr:sp>
  </cdr:relSizeAnchor>
  <cdr:relSizeAnchor xmlns:cdr="http://schemas.openxmlformats.org/drawingml/2006/chartDrawing">
    <cdr:from>
      <cdr:x>0.9345</cdr:x>
      <cdr:y>0.80375</cdr:y>
    </cdr:from>
    <cdr:to>
      <cdr:x>0.93875</cdr:x>
      <cdr:y>0.80525</cdr:y>
    </cdr:to>
    <cdr:sp>
      <cdr:nvSpPr>
        <cdr:cNvPr id="218" name="Line 218"/>
        <cdr:cNvSpPr>
          <a:spLocks/>
        </cdr:cNvSpPr>
      </cdr:nvSpPr>
      <cdr:spPr>
        <a:xfrm flipH="1" flipV="1">
          <a:off x="5972175" y="6600825"/>
          <a:ext cx="28575" cy="95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0.93875</cdr:x>
      <cdr:y>0.7995</cdr:y>
    </cdr:from>
    <cdr:to>
      <cdr:x>0.96675</cdr:x>
      <cdr:y>0.8215</cdr:y>
    </cdr:to>
    <cdr:sp>
      <cdr:nvSpPr>
        <cdr:cNvPr id="219" name="TextBox 219"/>
        <cdr:cNvSpPr txBox="1">
          <a:spLocks noChangeArrowheads="1"/>
        </cdr:cNvSpPr>
      </cdr:nvSpPr>
      <cdr:spPr>
        <a:xfrm>
          <a:off x="5991225" y="6562725"/>
          <a:ext cx="180975" cy="180975"/>
        </a:xfrm>
        <a:prstGeom prst="rect">
          <a:avLst/>
        </a:prstGeom>
        <a:noFill/>
        <a:ln w="9525" cmpd="sng">
          <a:noFill/>
        </a:ln>
      </cdr:spPr>
      <cdr:txBody>
        <a:bodyPr vertOverflow="clip" wrap="square"/>
        <a:p>
          <a:pPr algn="l">
            <a:defRPr/>
          </a:pPr>
          <a:r>
            <a:rPr lang="en-US" cap="none" sz="500" b="0" i="0" u="none" baseline="0">
              <a:latin typeface="Arial"/>
              <a:ea typeface="Arial"/>
              <a:cs typeface="Arial"/>
            </a:rPr>
            <a:t>10</a:t>
          </a:r>
          <a:r>
            <a:rPr lang="en-US" cap="none" sz="400" b="0" i="0" u="none" baseline="30000">
              <a:latin typeface="Arial"/>
              <a:ea typeface="Arial"/>
              <a:cs typeface="Arial"/>
            </a:rPr>
            <a:t>10</a:t>
          </a:r>
        </a:p>
      </cdr:txBody>
    </cdr:sp>
  </cdr:relSizeAnchor>
  <cdr:relSizeAnchor xmlns:cdr="http://schemas.openxmlformats.org/drawingml/2006/chartDrawing">
    <cdr:from>
      <cdr:x>0.9345</cdr:x>
      <cdr:y>0.8645</cdr:y>
    </cdr:from>
    <cdr:to>
      <cdr:x>0.93875</cdr:x>
      <cdr:y>0.86675</cdr:y>
    </cdr:to>
    <cdr:sp>
      <cdr:nvSpPr>
        <cdr:cNvPr id="220" name="Line 220"/>
        <cdr:cNvSpPr>
          <a:spLocks/>
        </cdr:cNvSpPr>
      </cdr:nvSpPr>
      <cdr:spPr>
        <a:xfrm flipH="1" flipV="1">
          <a:off x="5972175" y="7105650"/>
          <a:ext cx="28575" cy="190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0.93875</cdr:x>
      <cdr:y>0.8605</cdr:y>
    </cdr:from>
    <cdr:to>
      <cdr:x>0.96675</cdr:x>
      <cdr:y>0.882</cdr:y>
    </cdr:to>
    <cdr:sp>
      <cdr:nvSpPr>
        <cdr:cNvPr id="221" name="TextBox 221"/>
        <cdr:cNvSpPr txBox="1">
          <a:spLocks noChangeArrowheads="1"/>
        </cdr:cNvSpPr>
      </cdr:nvSpPr>
      <cdr:spPr>
        <a:xfrm>
          <a:off x="5991225" y="7067550"/>
          <a:ext cx="180975" cy="180975"/>
        </a:xfrm>
        <a:prstGeom prst="rect">
          <a:avLst/>
        </a:prstGeom>
        <a:noFill/>
        <a:ln w="9525" cmpd="sng">
          <a:noFill/>
        </a:ln>
      </cdr:spPr>
      <cdr:txBody>
        <a:bodyPr vertOverflow="clip" wrap="square"/>
        <a:p>
          <a:pPr algn="l">
            <a:defRPr/>
          </a:pPr>
          <a:r>
            <a:rPr lang="en-US" cap="none" sz="500" b="0" i="0" u="none" baseline="0">
              <a:latin typeface="Arial"/>
              <a:ea typeface="Arial"/>
              <a:cs typeface="Arial"/>
            </a:rPr>
            <a:t>10</a:t>
          </a:r>
          <a:r>
            <a:rPr lang="en-US" cap="none" sz="400" b="0" i="0" u="none" baseline="30000">
              <a:latin typeface="Arial"/>
              <a:ea typeface="Arial"/>
              <a:cs typeface="Arial"/>
            </a:rPr>
            <a:t>11</a:t>
          </a:r>
        </a:p>
      </cdr:txBody>
    </cdr:sp>
  </cdr:relSizeAnchor>
  <cdr:relSizeAnchor xmlns:cdr="http://schemas.openxmlformats.org/drawingml/2006/chartDrawing">
    <cdr:from>
      <cdr:x>0.9115</cdr:x>
      <cdr:y>0.908</cdr:y>
    </cdr:from>
    <cdr:to>
      <cdr:x>0.9165</cdr:x>
      <cdr:y>0.91025</cdr:y>
    </cdr:to>
    <cdr:sp>
      <cdr:nvSpPr>
        <cdr:cNvPr id="222" name="Line 222"/>
        <cdr:cNvSpPr>
          <a:spLocks/>
        </cdr:cNvSpPr>
      </cdr:nvSpPr>
      <cdr:spPr>
        <a:xfrm flipH="1" flipV="1">
          <a:off x="5819775" y="7458075"/>
          <a:ext cx="28575" cy="190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0.908</cdr:x>
      <cdr:y>0.91025</cdr:y>
    </cdr:from>
    <cdr:to>
      <cdr:x>0.94025</cdr:x>
      <cdr:y>0.934</cdr:y>
    </cdr:to>
    <cdr:sp>
      <cdr:nvSpPr>
        <cdr:cNvPr id="223" name="TextBox 223"/>
        <cdr:cNvSpPr txBox="1">
          <a:spLocks noChangeArrowheads="1"/>
        </cdr:cNvSpPr>
      </cdr:nvSpPr>
      <cdr:spPr>
        <a:xfrm>
          <a:off x="5800725" y="7477125"/>
          <a:ext cx="209550" cy="190500"/>
        </a:xfrm>
        <a:prstGeom prst="rect">
          <a:avLst/>
        </a:prstGeom>
        <a:noFill/>
        <a:ln w="9525" cmpd="sng">
          <a:noFill/>
        </a:ln>
      </cdr:spPr>
      <cdr:txBody>
        <a:bodyPr vertOverflow="clip" wrap="square"/>
        <a:p>
          <a:pPr algn="l">
            <a:defRPr/>
          </a:pPr>
          <a:r>
            <a:rPr lang="en-US" cap="none" sz="500" b="0" i="0" u="none" baseline="0">
              <a:latin typeface="Arial"/>
              <a:ea typeface="Arial"/>
              <a:cs typeface="Arial"/>
            </a:rPr>
            <a:t>10</a:t>
          </a:r>
          <a:r>
            <a:rPr lang="en-US" cap="none" sz="400" b="0" i="0" u="none" baseline="30000">
              <a:latin typeface="Arial"/>
              <a:ea typeface="Arial"/>
              <a:cs typeface="Arial"/>
            </a:rPr>
            <a:t>12</a:t>
          </a:r>
        </a:p>
      </cdr:txBody>
    </cdr:sp>
  </cdr:relSizeAnchor>
  <cdr:relSizeAnchor xmlns:cdr="http://schemas.openxmlformats.org/drawingml/2006/chartDrawing">
    <cdr:from>
      <cdr:x>0.828</cdr:x>
      <cdr:y>0.908</cdr:y>
    </cdr:from>
    <cdr:to>
      <cdr:x>0.83225</cdr:x>
      <cdr:y>0.91025</cdr:y>
    </cdr:to>
    <cdr:sp>
      <cdr:nvSpPr>
        <cdr:cNvPr id="224" name="Line 224"/>
        <cdr:cNvSpPr>
          <a:spLocks/>
        </cdr:cNvSpPr>
      </cdr:nvSpPr>
      <cdr:spPr>
        <a:xfrm flipH="1" flipV="1">
          <a:off x="5286375" y="7458075"/>
          <a:ext cx="28575" cy="190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0.82375</cdr:x>
      <cdr:y>0.91025</cdr:y>
    </cdr:from>
    <cdr:to>
      <cdr:x>0.85725</cdr:x>
      <cdr:y>0.934</cdr:y>
    </cdr:to>
    <cdr:sp>
      <cdr:nvSpPr>
        <cdr:cNvPr id="225" name="TextBox 225"/>
        <cdr:cNvSpPr txBox="1">
          <a:spLocks noChangeArrowheads="1"/>
        </cdr:cNvSpPr>
      </cdr:nvSpPr>
      <cdr:spPr>
        <a:xfrm>
          <a:off x="5257800" y="7477125"/>
          <a:ext cx="209550" cy="190500"/>
        </a:xfrm>
        <a:prstGeom prst="rect">
          <a:avLst/>
        </a:prstGeom>
        <a:noFill/>
        <a:ln w="9525" cmpd="sng">
          <a:noFill/>
        </a:ln>
      </cdr:spPr>
      <cdr:txBody>
        <a:bodyPr vertOverflow="clip" wrap="square"/>
        <a:p>
          <a:pPr algn="l">
            <a:defRPr/>
          </a:pPr>
          <a:r>
            <a:rPr lang="en-US" cap="none" sz="500" b="0" i="0" u="none" baseline="0">
              <a:latin typeface="Arial"/>
              <a:ea typeface="Arial"/>
              <a:cs typeface="Arial"/>
            </a:rPr>
            <a:t>10</a:t>
          </a:r>
          <a:r>
            <a:rPr lang="en-US" cap="none" sz="400" b="0" i="0" u="none" baseline="30000">
              <a:latin typeface="Arial"/>
              <a:ea typeface="Arial"/>
              <a:cs typeface="Arial"/>
            </a:rPr>
            <a:t>13</a:t>
          </a:r>
        </a:p>
      </cdr:txBody>
    </cdr:sp>
  </cdr:relSizeAnchor>
  <cdr:relSizeAnchor xmlns:cdr="http://schemas.openxmlformats.org/drawingml/2006/chartDrawing">
    <cdr:from>
      <cdr:x>0.7595</cdr:x>
      <cdr:y>0.908</cdr:y>
    </cdr:from>
    <cdr:to>
      <cdr:x>0.76375</cdr:x>
      <cdr:y>0.91025</cdr:y>
    </cdr:to>
    <cdr:sp>
      <cdr:nvSpPr>
        <cdr:cNvPr id="226" name="Line 226"/>
        <cdr:cNvSpPr>
          <a:spLocks/>
        </cdr:cNvSpPr>
      </cdr:nvSpPr>
      <cdr:spPr>
        <a:xfrm flipH="1" flipV="1">
          <a:off x="4848225" y="7458075"/>
          <a:ext cx="28575" cy="190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0.75525</cdr:x>
      <cdr:y>0.91025</cdr:y>
    </cdr:from>
    <cdr:to>
      <cdr:x>0.788</cdr:x>
      <cdr:y>0.934</cdr:y>
    </cdr:to>
    <cdr:sp>
      <cdr:nvSpPr>
        <cdr:cNvPr id="227" name="TextBox 227"/>
        <cdr:cNvSpPr txBox="1">
          <a:spLocks noChangeArrowheads="1"/>
        </cdr:cNvSpPr>
      </cdr:nvSpPr>
      <cdr:spPr>
        <a:xfrm>
          <a:off x="4819650" y="7477125"/>
          <a:ext cx="209550" cy="190500"/>
        </a:xfrm>
        <a:prstGeom prst="rect">
          <a:avLst/>
        </a:prstGeom>
        <a:noFill/>
        <a:ln w="9525" cmpd="sng">
          <a:noFill/>
        </a:ln>
      </cdr:spPr>
      <cdr:txBody>
        <a:bodyPr vertOverflow="clip" wrap="square"/>
        <a:p>
          <a:pPr algn="l">
            <a:defRPr/>
          </a:pPr>
          <a:r>
            <a:rPr lang="en-US" cap="none" sz="500" b="0" i="0" u="none" baseline="0">
              <a:latin typeface="Arial"/>
              <a:ea typeface="Arial"/>
              <a:cs typeface="Arial"/>
            </a:rPr>
            <a:t>10</a:t>
          </a:r>
          <a:r>
            <a:rPr lang="en-US" cap="none" sz="400" b="0" i="0" u="none" baseline="30000">
              <a:latin typeface="Arial"/>
              <a:ea typeface="Arial"/>
              <a:cs typeface="Arial"/>
            </a:rPr>
            <a:t>14</a:t>
          </a:r>
        </a:p>
      </cdr:txBody>
    </cdr:sp>
  </cdr:relSizeAnchor>
  <cdr:relSizeAnchor xmlns:cdr="http://schemas.openxmlformats.org/drawingml/2006/chartDrawing">
    <cdr:from>
      <cdr:x>0.70275</cdr:x>
      <cdr:y>0.908</cdr:y>
    </cdr:from>
    <cdr:to>
      <cdr:x>0.706</cdr:x>
      <cdr:y>0.91025</cdr:y>
    </cdr:to>
    <cdr:sp>
      <cdr:nvSpPr>
        <cdr:cNvPr id="228" name="Line 228"/>
        <cdr:cNvSpPr>
          <a:spLocks/>
        </cdr:cNvSpPr>
      </cdr:nvSpPr>
      <cdr:spPr>
        <a:xfrm flipH="1" flipV="1">
          <a:off x="4486275" y="7458075"/>
          <a:ext cx="19050" cy="190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0.69775</cdr:x>
      <cdr:y>0.91025</cdr:y>
    </cdr:from>
    <cdr:to>
      <cdr:x>0.73125</cdr:x>
      <cdr:y>0.934</cdr:y>
    </cdr:to>
    <cdr:sp>
      <cdr:nvSpPr>
        <cdr:cNvPr id="229" name="TextBox 229"/>
        <cdr:cNvSpPr txBox="1">
          <a:spLocks noChangeArrowheads="1"/>
        </cdr:cNvSpPr>
      </cdr:nvSpPr>
      <cdr:spPr>
        <a:xfrm>
          <a:off x="4457700" y="7477125"/>
          <a:ext cx="209550" cy="190500"/>
        </a:xfrm>
        <a:prstGeom prst="rect">
          <a:avLst/>
        </a:prstGeom>
        <a:noFill/>
        <a:ln w="9525" cmpd="sng">
          <a:noFill/>
        </a:ln>
      </cdr:spPr>
      <cdr:txBody>
        <a:bodyPr vertOverflow="clip" wrap="square"/>
        <a:p>
          <a:pPr algn="l">
            <a:defRPr/>
          </a:pPr>
          <a:r>
            <a:rPr lang="en-US" cap="none" sz="500" b="0" i="0" u="none" baseline="0">
              <a:latin typeface="Arial"/>
              <a:ea typeface="Arial"/>
              <a:cs typeface="Arial"/>
            </a:rPr>
            <a:t>10</a:t>
          </a:r>
          <a:r>
            <a:rPr lang="en-US" cap="none" sz="400" b="0" i="0" u="none" baseline="30000">
              <a:latin typeface="Arial"/>
              <a:ea typeface="Arial"/>
              <a:cs typeface="Arial"/>
            </a:rPr>
            <a:t>15</a:t>
          </a:r>
        </a:p>
      </cdr:txBody>
    </cdr:sp>
  </cdr:relSizeAnchor>
  <cdr:relSizeAnchor xmlns:cdr="http://schemas.openxmlformats.org/drawingml/2006/chartDrawing">
    <cdr:from>
      <cdr:x>0.6545</cdr:x>
      <cdr:y>0.908</cdr:y>
    </cdr:from>
    <cdr:to>
      <cdr:x>0.65775</cdr:x>
      <cdr:y>0.91025</cdr:y>
    </cdr:to>
    <cdr:sp>
      <cdr:nvSpPr>
        <cdr:cNvPr id="230" name="Line 230"/>
        <cdr:cNvSpPr>
          <a:spLocks/>
        </cdr:cNvSpPr>
      </cdr:nvSpPr>
      <cdr:spPr>
        <a:xfrm flipH="1" flipV="1">
          <a:off x="4181475" y="7458075"/>
          <a:ext cx="19050" cy="190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0.6495</cdr:x>
      <cdr:y>0.91025</cdr:y>
    </cdr:from>
    <cdr:to>
      <cdr:x>0.682</cdr:x>
      <cdr:y>0.934</cdr:y>
    </cdr:to>
    <cdr:sp>
      <cdr:nvSpPr>
        <cdr:cNvPr id="231" name="TextBox 231"/>
        <cdr:cNvSpPr txBox="1">
          <a:spLocks noChangeArrowheads="1"/>
        </cdr:cNvSpPr>
      </cdr:nvSpPr>
      <cdr:spPr>
        <a:xfrm>
          <a:off x="4143375" y="7477125"/>
          <a:ext cx="209550" cy="190500"/>
        </a:xfrm>
        <a:prstGeom prst="rect">
          <a:avLst/>
        </a:prstGeom>
        <a:noFill/>
        <a:ln w="9525" cmpd="sng">
          <a:noFill/>
        </a:ln>
      </cdr:spPr>
      <cdr:txBody>
        <a:bodyPr vertOverflow="clip" wrap="square"/>
        <a:p>
          <a:pPr algn="l">
            <a:defRPr/>
          </a:pPr>
          <a:r>
            <a:rPr lang="en-US" cap="none" sz="500" b="0" i="0" u="none" baseline="0">
              <a:latin typeface="Arial"/>
              <a:ea typeface="Arial"/>
              <a:cs typeface="Arial"/>
            </a:rPr>
            <a:t>10</a:t>
          </a:r>
          <a:r>
            <a:rPr lang="en-US" cap="none" sz="400" b="0" i="0" u="none" baseline="30000">
              <a:latin typeface="Arial"/>
              <a:ea typeface="Arial"/>
              <a:cs typeface="Arial"/>
            </a:rPr>
            <a:t>16</a:t>
          </a:r>
        </a:p>
      </cdr:txBody>
    </cdr:sp>
  </cdr:relSizeAnchor>
  <cdr:relSizeAnchor xmlns:cdr="http://schemas.openxmlformats.org/drawingml/2006/chartDrawing">
    <cdr:from>
      <cdr:x>0.61275</cdr:x>
      <cdr:y>0.908</cdr:y>
    </cdr:from>
    <cdr:to>
      <cdr:x>0.616</cdr:x>
      <cdr:y>0.91025</cdr:y>
    </cdr:to>
    <cdr:sp>
      <cdr:nvSpPr>
        <cdr:cNvPr id="232" name="Line 232"/>
        <cdr:cNvSpPr>
          <a:spLocks/>
        </cdr:cNvSpPr>
      </cdr:nvSpPr>
      <cdr:spPr>
        <a:xfrm flipH="1" flipV="1">
          <a:off x="3914775" y="7458075"/>
          <a:ext cx="19050" cy="190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0.60775</cdr:x>
      <cdr:y>0.91025</cdr:y>
    </cdr:from>
    <cdr:to>
      <cdr:x>0.641</cdr:x>
      <cdr:y>0.934</cdr:y>
    </cdr:to>
    <cdr:sp>
      <cdr:nvSpPr>
        <cdr:cNvPr id="233" name="TextBox 233"/>
        <cdr:cNvSpPr txBox="1">
          <a:spLocks noChangeArrowheads="1"/>
        </cdr:cNvSpPr>
      </cdr:nvSpPr>
      <cdr:spPr>
        <a:xfrm>
          <a:off x="3876675" y="7477125"/>
          <a:ext cx="209550" cy="190500"/>
        </a:xfrm>
        <a:prstGeom prst="rect">
          <a:avLst/>
        </a:prstGeom>
        <a:noFill/>
        <a:ln w="9525" cmpd="sng">
          <a:noFill/>
        </a:ln>
      </cdr:spPr>
      <cdr:txBody>
        <a:bodyPr vertOverflow="clip" wrap="square"/>
        <a:p>
          <a:pPr algn="l">
            <a:defRPr/>
          </a:pPr>
          <a:r>
            <a:rPr lang="en-US" cap="none" sz="500" b="0" i="0" u="none" baseline="0">
              <a:latin typeface="Arial"/>
              <a:ea typeface="Arial"/>
              <a:cs typeface="Arial"/>
            </a:rPr>
            <a:t>10</a:t>
          </a:r>
          <a:r>
            <a:rPr lang="en-US" cap="none" sz="400" b="0" i="0" u="none" baseline="30000">
              <a:latin typeface="Arial"/>
              <a:ea typeface="Arial"/>
              <a:cs typeface="Arial"/>
            </a:rPr>
            <a:t>17</a:t>
          </a:r>
        </a:p>
      </cdr:txBody>
    </cdr:sp>
  </cdr:relSizeAnchor>
  <cdr:relSizeAnchor xmlns:cdr="http://schemas.openxmlformats.org/drawingml/2006/chartDrawing">
    <cdr:from>
      <cdr:x>0.57675</cdr:x>
      <cdr:y>0.908</cdr:y>
    </cdr:from>
    <cdr:to>
      <cdr:x>0.58</cdr:x>
      <cdr:y>0.91025</cdr:y>
    </cdr:to>
    <cdr:sp>
      <cdr:nvSpPr>
        <cdr:cNvPr id="234" name="Line 234"/>
        <cdr:cNvSpPr>
          <a:spLocks/>
        </cdr:cNvSpPr>
      </cdr:nvSpPr>
      <cdr:spPr>
        <a:xfrm flipH="1" flipV="1">
          <a:off x="3676650" y="7458075"/>
          <a:ext cx="19050" cy="190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0.57175</cdr:x>
      <cdr:y>0.91025</cdr:y>
    </cdr:from>
    <cdr:to>
      <cdr:x>0.60425</cdr:x>
      <cdr:y>0.934</cdr:y>
    </cdr:to>
    <cdr:sp>
      <cdr:nvSpPr>
        <cdr:cNvPr id="235" name="TextBox 235"/>
        <cdr:cNvSpPr txBox="1">
          <a:spLocks noChangeArrowheads="1"/>
        </cdr:cNvSpPr>
      </cdr:nvSpPr>
      <cdr:spPr>
        <a:xfrm>
          <a:off x="3648075" y="7477125"/>
          <a:ext cx="209550" cy="190500"/>
        </a:xfrm>
        <a:prstGeom prst="rect">
          <a:avLst/>
        </a:prstGeom>
        <a:noFill/>
        <a:ln w="9525" cmpd="sng">
          <a:noFill/>
        </a:ln>
      </cdr:spPr>
      <cdr:txBody>
        <a:bodyPr vertOverflow="clip" wrap="square"/>
        <a:p>
          <a:pPr algn="l">
            <a:defRPr/>
          </a:pPr>
          <a:r>
            <a:rPr lang="en-US" cap="none" sz="500" b="0" i="0" u="none" baseline="0">
              <a:latin typeface="Arial"/>
              <a:ea typeface="Arial"/>
              <a:cs typeface="Arial"/>
            </a:rPr>
            <a:t>10</a:t>
          </a:r>
          <a:r>
            <a:rPr lang="en-US" cap="none" sz="400" b="0" i="0" u="none" baseline="30000">
              <a:latin typeface="Arial"/>
              <a:ea typeface="Arial"/>
              <a:cs typeface="Arial"/>
            </a:rPr>
            <a:t>18</a:t>
          </a:r>
        </a:p>
      </cdr:txBody>
    </cdr:sp>
  </cdr:relSizeAnchor>
  <cdr:relSizeAnchor xmlns:cdr="http://schemas.openxmlformats.org/drawingml/2006/chartDrawing">
    <cdr:from>
      <cdr:x>0.546</cdr:x>
      <cdr:y>0.908</cdr:y>
    </cdr:from>
    <cdr:to>
      <cdr:x>0.5485</cdr:x>
      <cdr:y>0.91025</cdr:y>
    </cdr:to>
    <cdr:sp>
      <cdr:nvSpPr>
        <cdr:cNvPr id="236" name="Line 236"/>
        <cdr:cNvSpPr>
          <a:spLocks/>
        </cdr:cNvSpPr>
      </cdr:nvSpPr>
      <cdr:spPr>
        <a:xfrm flipH="1" flipV="1">
          <a:off x="3486150" y="7458075"/>
          <a:ext cx="19050" cy="190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0.54</cdr:x>
      <cdr:y>0.91025</cdr:y>
    </cdr:from>
    <cdr:to>
      <cdr:x>0.5725</cdr:x>
      <cdr:y>0.934</cdr:y>
    </cdr:to>
    <cdr:sp>
      <cdr:nvSpPr>
        <cdr:cNvPr id="237" name="TextBox 237"/>
        <cdr:cNvSpPr txBox="1">
          <a:spLocks noChangeArrowheads="1"/>
        </cdr:cNvSpPr>
      </cdr:nvSpPr>
      <cdr:spPr>
        <a:xfrm>
          <a:off x="3448050" y="7477125"/>
          <a:ext cx="209550" cy="190500"/>
        </a:xfrm>
        <a:prstGeom prst="rect">
          <a:avLst/>
        </a:prstGeom>
        <a:noFill/>
        <a:ln w="9525" cmpd="sng">
          <a:noFill/>
        </a:ln>
      </cdr:spPr>
      <cdr:txBody>
        <a:bodyPr vertOverflow="clip" wrap="square"/>
        <a:p>
          <a:pPr algn="l">
            <a:defRPr/>
          </a:pPr>
          <a:r>
            <a:rPr lang="en-US" cap="none" sz="500" b="0" i="0" u="none" baseline="0">
              <a:latin typeface="Arial"/>
              <a:ea typeface="Arial"/>
              <a:cs typeface="Arial"/>
            </a:rPr>
            <a:t>10</a:t>
          </a:r>
          <a:r>
            <a:rPr lang="en-US" cap="none" sz="400" b="0" i="0" u="none" baseline="30000">
              <a:latin typeface="Arial"/>
              <a:ea typeface="Arial"/>
              <a:cs typeface="Arial"/>
            </a:rPr>
            <a:t>19</a:t>
          </a:r>
        </a:p>
      </cdr:txBody>
    </cdr:sp>
  </cdr:relSizeAnchor>
  <cdr:relSizeAnchor xmlns:cdr="http://schemas.openxmlformats.org/drawingml/2006/chartDrawing">
    <cdr:from>
      <cdr:x>0.51825</cdr:x>
      <cdr:y>0.908</cdr:y>
    </cdr:from>
    <cdr:to>
      <cdr:x>0.52075</cdr:x>
      <cdr:y>0.91025</cdr:y>
    </cdr:to>
    <cdr:sp>
      <cdr:nvSpPr>
        <cdr:cNvPr id="238" name="Line 238"/>
        <cdr:cNvSpPr>
          <a:spLocks/>
        </cdr:cNvSpPr>
      </cdr:nvSpPr>
      <cdr:spPr>
        <a:xfrm flipH="1" flipV="1">
          <a:off x="3305175" y="7458075"/>
          <a:ext cx="19050" cy="190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0.5125</cdr:x>
      <cdr:y>0.91025</cdr:y>
    </cdr:from>
    <cdr:to>
      <cdr:x>0.545</cdr:x>
      <cdr:y>0.934</cdr:y>
    </cdr:to>
    <cdr:sp>
      <cdr:nvSpPr>
        <cdr:cNvPr id="239" name="TextBox 239"/>
        <cdr:cNvSpPr txBox="1">
          <a:spLocks noChangeArrowheads="1"/>
        </cdr:cNvSpPr>
      </cdr:nvSpPr>
      <cdr:spPr>
        <a:xfrm>
          <a:off x="3267075" y="7477125"/>
          <a:ext cx="209550" cy="190500"/>
        </a:xfrm>
        <a:prstGeom prst="rect">
          <a:avLst/>
        </a:prstGeom>
        <a:noFill/>
        <a:ln w="9525" cmpd="sng">
          <a:noFill/>
        </a:ln>
      </cdr:spPr>
      <cdr:txBody>
        <a:bodyPr vertOverflow="clip" wrap="square"/>
        <a:p>
          <a:pPr algn="l">
            <a:defRPr/>
          </a:pPr>
          <a:r>
            <a:rPr lang="en-US" cap="none" sz="500" b="0" i="0" u="none" baseline="0">
              <a:latin typeface="Arial"/>
              <a:ea typeface="Arial"/>
              <a:cs typeface="Arial"/>
            </a:rPr>
            <a:t>10</a:t>
          </a:r>
          <a:r>
            <a:rPr lang="en-US" cap="none" sz="400" b="0" i="0" u="none" baseline="30000">
              <a:latin typeface="Arial"/>
              <a:ea typeface="Arial"/>
              <a:cs typeface="Arial"/>
            </a:rPr>
            <a:t>20</a:t>
          </a:r>
        </a:p>
      </cdr:txBody>
    </cdr:sp>
  </cdr:relSizeAnchor>
  <cdr:relSizeAnchor xmlns:cdr="http://schemas.openxmlformats.org/drawingml/2006/chartDrawing">
    <cdr:from>
      <cdr:x>0.47075</cdr:x>
      <cdr:y>0.908</cdr:y>
    </cdr:from>
    <cdr:to>
      <cdr:x>0.47325</cdr:x>
      <cdr:y>0.91025</cdr:y>
    </cdr:to>
    <cdr:sp>
      <cdr:nvSpPr>
        <cdr:cNvPr id="240" name="Line 240"/>
        <cdr:cNvSpPr>
          <a:spLocks/>
        </cdr:cNvSpPr>
      </cdr:nvSpPr>
      <cdr:spPr>
        <a:xfrm flipH="1" flipV="1">
          <a:off x="3000375" y="7458075"/>
          <a:ext cx="19050" cy="190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0.465</cdr:x>
      <cdr:y>0.91025</cdr:y>
    </cdr:from>
    <cdr:to>
      <cdr:x>0.49825</cdr:x>
      <cdr:y>0.934</cdr:y>
    </cdr:to>
    <cdr:sp>
      <cdr:nvSpPr>
        <cdr:cNvPr id="241" name="TextBox 241"/>
        <cdr:cNvSpPr txBox="1">
          <a:spLocks noChangeArrowheads="1"/>
        </cdr:cNvSpPr>
      </cdr:nvSpPr>
      <cdr:spPr>
        <a:xfrm>
          <a:off x="2971800" y="7477125"/>
          <a:ext cx="209550" cy="190500"/>
        </a:xfrm>
        <a:prstGeom prst="rect">
          <a:avLst/>
        </a:prstGeom>
        <a:noFill/>
        <a:ln w="9525" cmpd="sng">
          <a:noFill/>
        </a:ln>
      </cdr:spPr>
      <cdr:txBody>
        <a:bodyPr vertOverflow="clip" wrap="square"/>
        <a:p>
          <a:pPr algn="l">
            <a:defRPr/>
          </a:pPr>
          <a:r>
            <a:rPr lang="en-US" cap="none" sz="500" b="0" i="0" u="none" baseline="0">
              <a:latin typeface="Arial"/>
              <a:ea typeface="Arial"/>
              <a:cs typeface="Arial"/>
            </a:rPr>
            <a:t>10</a:t>
          </a:r>
          <a:r>
            <a:rPr lang="en-US" cap="none" sz="400" b="0" i="0" u="none" baseline="30000">
              <a:latin typeface="Arial"/>
              <a:ea typeface="Arial"/>
              <a:cs typeface="Arial"/>
            </a:rPr>
            <a:t>22</a:t>
          </a:r>
        </a:p>
      </cdr:txBody>
    </cdr:sp>
  </cdr:relSizeAnchor>
  <cdr:relSizeAnchor xmlns:cdr="http://schemas.openxmlformats.org/drawingml/2006/chartDrawing">
    <cdr:from>
      <cdr:x>0.43325</cdr:x>
      <cdr:y>0.908</cdr:y>
    </cdr:from>
    <cdr:to>
      <cdr:x>0.43575</cdr:x>
      <cdr:y>0.91025</cdr:y>
    </cdr:to>
    <cdr:sp>
      <cdr:nvSpPr>
        <cdr:cNvPr id="242" name="Line 242"/>
        <cdr:cNvSpPr>
          <a:spLocks/>
        </cdr:cNvSpPr>
      </cdr:nvSpPr>
      <cdr:spPr>
        <a:xfrm flipH="1" flipV="1">
          <a:off x="2762250" y="7458075"/>
          <a:ext cx="19050" cy="190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0.4275</cdr:x>
      <cdr:y>0.91025</cdr:y>
    </cdr:from>
    <cdr:to>
      <cdr:x>0.46</cdr:x>
      <cdr:y>0.934</cdr:y>
    </cdr:to>
    <cdr:sp>
      <cdr:nvSpPr>
        <cdr:cNvPr id="243" name="TextBox 243"/>
        <cdr:cNvSpPr txBox="1">
          <a:spLocks noChangeArrowheads="1"/>
        </cdr:cNvSpPr>
      </cdr:nvSpPr>
      <cdr:spPr>
        <a:xfrm>
          <a:off x="2724150" y="7477125"/>
          <a:ext cx="209550" cy="190500"/>
        </a:xfrm>
        <a:prstGeom prst="rect">
          <a:avLst/>
        </a:prstGeom>
        <a:noFill/>
        <a:ln w="9525" cmpd="sng">
          <a:noFill/>
        </a:ln>
      </cdr:spPr>
      <cdr:txBody>
        <a:bodyPr vertOverflow="clip" wrap="square"/>
        <a:p>
          <a:pPr algn="l">
            <a:defRPr/>
          </a:pPr>
          <a:r>
            <a:rPr lang="en-US" cap="none" sz="500" b="0" i="0" u="none" baseline="0">
              <a:latin typeface="Arial"/>
              <a:ea typeface="Arial"/>
              <a:cs typeface="Arial"/>
            </a:rPr>
            <a:t>10</a:t>
          </a:r>
          <a:r>
            <a:rPr lang="en-US" cap="none" sz="400" b="0" i="0" u="none" baseline="30000">
              <a:latin typeface="Arial"/>
              <a:ea typeface="Arial"/>
              <a:cs typeface="Arial"/>
            </a:rPr>
            <a:t>24</a:t>
          </a:r>
        </a:p>
      </cdr:txBody>
    </cdr:sp>
  </cdr:relSizeAnchor>
  <cdr:relSizeAnchor xmlns:cdr="http://schemas.openxmlformats.org/drawingml/2006/chartDrawing">
    <cdr:from>
      <cdr:x>0.40225</cdr:x>
      <cdr:y>0.908</cdr:y>
    </cdr:from>
    <cdr:to>
      <cdr:x>0.404</cdr:x>
      <cdr:y>0.91025</cdr:y>
    </cdr:to>
    <cdr:sp>
      <cdr:nvSpPr>
        <cdr:cNvPr id="244" name="Line 244"/>
        <cdr:cNvSpPr>
          <a:spLocks/>
        </cdr:cNvSpPr>
      </cdr:nvSpPr>
      <cdr:spPr>
        <a:xfrm flipH="1" flipV="1">
          <a:off x="2562225" y="7458075"/>
          <a:ext cx="9525" cy="190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0.39575</cdr:x>
      <cdr:y>0.91025</cdr:y>
    </cdr:from>
    <cdr:to>
      <cdr:x>0.42825</cdr:x>
      <cdr:y>0.934</cdr:y>
    </cdr:to>
    <cdr:sp>
      <cdr:nvSpPr>
        <cdr:cNvPr id="245" name="TextBox 245"/>
        <cdr:cNvSpPr txBox="1">
          <a:spLocks noChangeArrowheads="1"/>
        </cdr:cNvSpPr>
      </cdr:nvSpPr>
      <cdr:spPr>
        <a:xfrm>
          <a:off x="2524125" y="7477125"/>
          <a:ext cx="209550" cy="190500"/>
        </a:xfrm>
        <a:prstGeom prst="rect">
          <a:avLst/>
        </a:prstGeom>
        <a:noFill/>
        <a:ln w="9525" cmpd="sng">
          <a:noFill/>
        </a:ln>
      </cdr:spPr>
      <cdr:txBody>
        <a:bodyPr vertOverflow="clip" wrap="square"/>
        <a:p>
          <a:pPr algn="l">
            <a:defRPr/>
          </a:pPr>
          <a:r>
            <a:rPr lang="en-US" cap="none" sz="500" b="0" i="0" u="none" baseline="0">
              <a:latin typeface="Arial"/>
              <a:ea typeface="Arial"/>
              <a:cs typeface="Arial"/>
            </a:rPr>
            <a:t>10</a:t>
          </a:r>
          <a:r>
            <a:rPr lang="en-US" cap="none" sz="400" b="0" i="0" u="none" baseline="30000">
              <a:latin typeface="Arial"/>
              <a:ea typeface="Arial"/>
              <a:cs typeface="Arial"/>
            </a:rPr>
            <a:t>26</a:t>
          </a:r>
        </a:p>
      </cdr:txBody>
    </cdr:sp>
  </cdr:relSizeAnchor>
  <cdr:relSizeAnchor xmlns:cdr="http://schemas.openxmlformats.org/drawingml/2006/chartDrawing">
    <cdr:from>
      <cdr:x>0.37575</cdr:x>
      <cdr:y>0.908</cdr:y>
    </cdr:from>
    <cdr:to>
      <cdr:x>0.37825</cdr:x>
      <cdr:y>0.91025</cdr:y>
    </cdr:to>
    <cdr:sp>
      <cdr:nvSpPr>
        <cdr:cNvPr id="246" name="Line 246"/>
        <cdr:cNvSpPr>
          <a:spLocks/>
        </cdr:cNvSpPr>
      </cdr:nvSpPr>
      <cdr:spPr>
        <a:xfrm flipH="1" flipV="1">
          <a:off x="2400300" y="7458075"/>
          <a:ext cx="19050" cy="190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0.36975</cdr:x>
      <cdr:y>0.91025</cdr:y>
    </cdr:from>
    <cdr:to>
      <cdr:x>0.40225</cdr:x>
      <cdr:y>0.934</cdr:y>
    </cdr:to>
    <cdr:sp>
      <cdr:nvSpPr>
        <cdr:cNvPr id="247" name="TextBox 247"/>
        <cdr:cNvSpPr txBox="1">
          <a:spLocks noChangeArrowheads="1"/>
        </cdr:cNvSpPr>
      </cdr:nvSpPr>
      <cdr:spPr>
        <a:xfrm>
          <a:off x="2362200" y="7477125"/>
          <a:ext cx="209550" cy="190500"/>
        </a:xfrm>
        <a:prstGeom prst="rect">
          <a:avLst/>
        </a:prstGeom>
        <a:noFill/>
        <a:ln w="9525" cmpd="sng">
          <a:noFill/>
        </a:ln>
      </cdr:spPr>
      <cdr:txBody>
        <a:bodyPr vertOverflow="clip" wrap="square"/>
        <a:p>
          <a:pPr algn="l">
            <a:defRPr/>
          </a:pPr>
          <a:r>
            <a:rPr lang="en-US" cap="none" sz="500" b="0" i="0" u="none" baseline="0">
              <a:latin typeface="Arial"/>
              <a:ea typeface="Arial"/>
              <a:cs typeface="Arial"/>
            </a:rPr>
            <a:t>10</a:t>
          </a:r>
          <a:r>
            <a:rPr lang="en-US" cap="none" sz="400" b="0" i="0" u="none" baseline="30000">
              <a:latin typeface="Arial"/>
              <a:ea typeface="Arial"/>
              <a:cs typeface="Arial"/>
            </a:rPr>
            <a:t>28</a:t>
          </a:r>
        </a:p>
      </cdr:txBody>
    </cdr:sp>
  </cdr:relSizeAnchor>
  <cdr:relSizeAnchor xmlns:cdr="http://schemas.openxmlformats.org/drawingml/2006/chartDrawing">
    <cdr:from>
      <cdr:x>0.354</cdr:x>
      <cdr:y>0.908</cdr:y>
    </cdr:from>
    <cdr:to>
      <cdr:x>0.35575</cdr:x>
      <cdr:y>0.91025</cdr:y>
    </cdr:to>
    <cdr:sp>
      <cdr:nvSpPr>
        <cdr:cNvPr id="248" name="Line 248"/>
        <cdr:cNvSpPr>
          <a:spLocks/>
        </cdr:cNvSpPr>
      </cdr:nvSpPr>
      <cdr:spPr>
        <a:xfrm flipH="1" flipV="1">
          <a:off x="2257425" y="7458075"/>
          <a:ext cx="9525" cy="190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0.34725</cdr:x>
      <cdr:y>0.91025</cdr:y>
    </cdr:from>
    <cdr:to>
      <cdr:x>0.37975</cdr:x>
      <cdr:y>0.934</cdr:y>
    </cdr:to>
    <cdr:sp>
      <cdr:nvSpPr>
        <cdr:cNvPr id="249" name="TextBox 249"/>
        <cdr:cNvSpPr txBox="1">
          <a:spLocks noChangeArrowheads="1"/>
        </cdr:cNvSpPr>
      </cdr:nvSpPr>
      <cdr:spPr>
        <a:xfrm>
          <a:off x="2219325" y="7477125"/>
          <a:ext cx="209550" cy="190500"/>
        </a:xfrm>
        <a:prstGeom prst="rect">
          <a:avLst/>
        </a:prstGeom>
        <a:noFill/>
        <a:ln w="9525" cmpd="sng">
          <a:noFill/>
        </a:ln>
      </cdr:spPr>
      <cdr:txBody>
        <a:bodyPr vertOverflow="clip" wrap="square"/>
        <a:p>
          <a:pPr algn="l">
            <a:defRPr/>
          </a:pPr>
          <a:r>
            <a:rPr lang="en-US" cap="none" sz="500" b="0" i="0" u="none" baseline="0">
              <a:latin typeface="Arial"/>
              <a:ea typeface="Arial"/>
              <a:cs typeface="Arial"/>
            </a:rPr>
            <a:t>10</a:t>
          </a:r>
          <a:r>
            <a:rPr lang="en-US" cap="none" sz="400" b="0" i="0" u="none" baseline="30000">
              <a:latin typeface="Arial"/>
              <a:ea typeface="Arial"/>
              <a:cs typeface="Arial"/>
            </a:rPr>
            <a:t>30</a:t>
          </a:r>
        </a:p>
      </cdr:txBody>
    </cdr:sp>
  </cdr:relSizeAnchor>
  <cdr:relSizeAnchor xmlns:cdr="http://schemas.openxmlformats.org/drawingml/2006/chartDrawing">
    <cdr:from>
      <cdr:x>0.278</cdr:x>
      <cdr:y>0.908</cdr:y>
    </cdr:from>
    <cdr:to>
      <cdr:x>0.27975</cdr:x>
      <cdr:y>0.91025</cdr:y>
    </cdr:to>
    <cdr:sp>
      <cdr:nvSpPr>
        <cdr:cNvPr id="250" name="Line 250"/>
        <cdr:cNvSpPr>
          <a:spLocks/>
        </cdr:cNvSpPr>
      </cdr:nvSpPr>
      <cdr:spPr>
        <a:xfrm flipH="1" flipV="1">
          <a:off x="1771650" y="7458075"/>
          <a:ext cx="9525" cy="190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0.27125</cdr:x>
      <cdr:y>0.91025</cdr:y>
    </cdr:from>
    <cdr:to>
      <cdr:x>0.304</cdr:x>
      <cdr:y>0.934</cdr:y>
    </cdr:to>
    <cdr:sp>
      <cdr:nvSpPr>
        <cdr:cNvPr id="251" name="TextBox 251"/>
        <cdr:cNvSpPr txBox="1">
          <a:spLocks noChangeArrowheads="1"/>
        </cdr:cNvSpPr>
      </cdr:nvSpPr>
      <cdr:spPr>
        <a:xfrm>
          <a:off x="1733550" y="7477125"/>
          <a:ext cx="209550" cy="190500"/>
        </a:xfrm>
        <a:prstGeom prst="rect">
          <a:avLst/>
        </a:prstGeom>
        <a:noFill/>
        <a:ln w="9525" cmpd="sng">
          <a:noFill/>
        </a:ln>
      </cdr:spPr>
      <cdr:txBody>
        <a:bodyPr vertOverflow="clip" wrap="square"/>
        <a:p>
          <a:pPr algn="l">
            <a:defRPr/>
          </a:pPr>
          <a:r>
            <a:rPr lang="en-US" cap="none" sz="500" b="0" i="0" u="none" baseline="0">
              <a:latin typeface="Arial"/>
              <a:ea typeface="Arial"/>
              <a:cs typeface="Arial"/>
            </a:rPr>
            <a:t>10</a:t>
          </a:r>
          <a:r>
            <a:rPr lang="en-US" cap="none" sz="400" b="0" i="0" u="none" baseline="30000">
              <a:latin typeface="Arial"/>
              <a:ea typeface="Arial"/>
              <a:cs typeface="Arial"/>
            </a:rPr>
            <a:t>40</a:t>
          </a:r>
        </a:p>
      </cdr:txBody>
    </cdr:sp>
  </cdr:relSizeAnchor>
  <cdr:relSizeAnchor xmlns:cdr="http://schemas.openxmlformats.org/drawingml/2006/chartDrawing">
    <cdr:from>
      <cdr:x>0.23475</cdr:x>
      <cdr:y>0.908</cdr:y>
    </cdr:from>
    <cdr:to>
      <cdr:x>0.2355</cdr:x>
      <cdr:y>0.91025</cdr:y>
    </cdr:to>
    <cdr:sp>
      <cdr:nvSpPr>
        <cdr:cNvPr id="252" name="Line 252"/>
        <cdr:cNvSpPr>
          <a:spLocks/>
        </cdr:cNvSpPr>
      </cdr:nvSpPr>
      <cdr:spPr>
        <a:xfrm flipH="1" flipV="1">
          <a:off x="1495425" y="7458075"/>
          <a:ext cx="9525" cy="190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0.227</cdr:x>
      <cdr:y>0.91025</cdr:y>
    </cdr:from>
    <cdr:to>
      <cdr:x>0.2605</cdr:x>
      <cdr:y>0.934</cdr:y>
    </cdr:to>
    <cdr:sp>
      <cdr:nvSpPr>
        <cdr:cNvPr id="253" name="TextBox 253"/>
        <cdr:cNvSpPr txBox="1">
          <a:spLocks noChangeArrowheads="1"/>
        </cdr:cNvSpPr>
      </cdr:nvSpPr>
      <cdr:spPr>
        <a:xfrm>
          <a:off x="1447800" y="7477125"/>
          <a:ext cx="209550" cy="190500"/>
        </a:xfrm>
        <a:prstGeom prst="rect">
          <a:avLst/>
        </a:prstGeom>
        <a:noFill/>
        <a:ln w="9525" cmpd="sng">
          <a:noFill/>
        </a:ln>
      </cdr:spPr>
      <cdr:txBody>
        <a:bodyPr vertOverflow="clip" wrap="square"/>
        <a:p>
          <a:pPr algn="l">
            <a:defRPr/>
          </a:pPr>
          <a:r>
            <a:rPr lang="en-US" cap="none" sz="500" b="0" i="0" u="none" baseline="0">
              <a:latin typeface="Arial"/>
              <a:ea typeface="Arial"/>
              <a:cs typeface="Arial"/>
            </a:rPr>
            <a:t>10</a:t>
          </a:r>
          <a:r>
            <a:rPr lang="en-US" cap="none" sz="400" b="0" i="0" u="none" baseline="30000">
              <a:latin typeface="Arial"/>
              <a:ea typeface="Arial"/>
              <a:cs typeface="Arial"/>
            </a:rPr>
            <a:t>50</a:t>
          </a:r>
        </a:p>
      </cdr:txBody>
    </cdr:sp>
  </cdr:relSizeAnchor>
  <cdr:relSizeAnchor xmlns:cdr="http://schemas.openxmlformats.org/drawingml/2006/chartDrawing">
    <cdr:from>
      <cdr:x>0.20625</cdr:x>
      <cdr:y>0.908</cdr:y>
    </cdr:from>
    <cdr:to>
      <cdr:x>0.207</cdr:x>
      <cdr:y>0.91025</cdr:y>
    </cdr:to>
    <cdr:sp>
      <cdr:nvSpPr>
        <cdr:cNvPr id="254" name="Line 254"/>
        <cdr:cNvSpPr>
          <a:spLocks/>
        </cdr:cNvSpPr>
      </cdr:nvSpPr>
      <cdr:spPr>
        <a:xfrm flipH="1" flipV="1">
          <a:off x="1314450" y="7458075"/>
          <a:ext cx="9525" cy="190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0.19875</cdr:x>
      <cdr:y>0.91025</cdr:y>
    </cdr:from>
    <cdr:to>
      <cdr:x>0.23225</cdr:x>
      <cdr:y>0.934</cdr:y>
    </cdr:to>
    <cdr:sp>
      <cdr:nvSpPr>
        <cdr:cNvPr id="255" name="TextBox 255"/>
        <cdr:cNvSpPr txBox="1">
          <a:spLocks noChangeArrowheads="1"/>
        </cdr:cNvSpPr>
      </cdr:nvSpPr>
      <cdr:spPr>
        <a:xfrm>
          <a:off x="1266825" y="7477125"/>
          <a:ext cx="209550" cy="190500"/>
        </a:xfrm>
        <a:prstGeom prst="rect">
          <a:avLst/>
        </a:prstGeom>
        <a:noFill/>
        <a:ln w="9525" cmpd="sng">
          <a:noFill/>
        </a:ln>
      </cdr:spPr>
      <cdr:txBody>
        <a:bodyPr vertOverflow="clip" wrap="square"/>
        <a:p>
          <a:pPr algn="l">
            <a:defRPr/>
          </a:pPr>
          <a:r>
            <a:rPr lang="en-US" cap="none" sz="500" b="0" i="0" u="none" baseline="0">
              <a:latin typeface="Arial"/>
              <a:ea typeface="Arial"/>
              <a:cs typeface="Arial"/>
            </a:rPr>
            <a:t>10</a:t>
          </a:r>
          <a:r>
            <a:rPr lang="en-US" cap="none" sz="400" b="0" i="0" u="none" baseline="30000">
              <a:latin typeface="Arial"/>
              <a:ea typeface="Arial"/>
              <a:cs typeface="Arial"/>
            </a:rPr>
            <a:t>60</a:t>
          </a:r>
        </a:p>
      </cdr:txBody>
    </cdr:sp>
  </cdr:relSizeAnchor>
  <cdr:relSizeAnchor xmlns:cdr="http://schemas.openxmlformats.org/drawingml/2006/chartDrawing">
    <cdr:from>
      <cdr:x>0.08775</cdr:x>
      <cdr:y>0.02</cdr:y>
    </cdr:from>
    <cdr:to>
      <cdr:x>0.1695</cdr:x>
      <cdr:y>0.0425</cdr:y>
    </cdr:to>
    <cdr:sp>
      <cdr:nvSpPr>
        <cdr:cNvPr id="256" name="TextBox 256"/>
        <cdr:cNvSpPr txBox="1">
          <a:spLocks noChangeArrowheads="1"/>
        </cdr:cNvSpPr>
      </cdr:nvSpPr>
      <cdr:spPr>
        <a:xfrm>
          <a:off x="552450" y="161925"/>
          <a:ext cx="523875" cy="1809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p</a:t>
          </a:r>
          <a:r>
            <a:rPr lang="en-US" cap="none" sz="700" b="0" i="0" u="none" baseline="-25000">
              <a:latin typeface="Arial"/>
              <a:ea typeface="Arial"/>
              <a:cs typeface="Arial"/>
            </a:rPr>
            <a:t>H2</a:t>
          </a:r>
          <a:r>
            <a:rPr lang="en-US" cap="none" sz="800" b="0" i="0" u="none" baseline="0">
              <a:latin typeface="Arial"/>
              <a:ea typeface="Arial"/>
              <a:cs typeface="Arial"/>
            </a:rPr>
            <a:t>/p</a:t>
          </a:r>
          <a:r>
            <a:rPr lang="en-US" cap="none" sz="700" b="0" i="0" u="none" baseline="-25000">
              <a:latin typeface="Arial"/>
              <a:ea typeface="Arial"/>
              <a:cs typeface="Arial"/>
            </a:rPr>
            <a:t>H2O</a:t>
          </a:r>
        </a:p>
      </cdr:txBody>
    </cdr:sp>
  </cdr:relSizeAnchor>
  <cdr:relSizeAnchor xmlns:cdr="http://schemas.openxmlformats.org/drawingml/2006/chartDrawing">
    <cdr:from>
      <cdr:x>0.08775</cdr:x>
      <cdr:y>0.8995</cdr:y>
    </cdr:from>
    <cdr:to>
      <cdr:x>0.1695</cdr:x>
      <cdr:y>0.9205</cdr:y>
    </cdr:to>
    <cdr:sp>
      <cdr:nvSpPr>
        <cdr:cNvPr id="257" name="TextBox 257"/>
        <cdr:cNvSpPr txBox="1">
          <a:spLocks noChangeArrowheads="1"/>
        </cdr:cNvSpPr>
      </cdr:nvSpPr>
      <cdr:spPr>
        <a:xfrm>
          <a:off x="552450" y="7391400"/>
          <a:ext cx="523875"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p</a:t>
          </a:r>
          <a:r>
            <a:rPr lang="en-US" cap="none" sz="700" b="0" i="0" u="none" baseline="-25000">
              <a:latin typeface="Arial"/>
              <a:ea typeface="Arial"/>
              <a:cs typeface="Arial"/>
            </a:rPr>
            <a:t>H2</a:t>
          </a:r>
          <a:r>
            <a:rPr lang="en-US" cap="none" sz="800" b="0" i="0" u="none" baseline="0">
              <a:latin typeface="Arial"/>
              <a:ea typeface="Arial"/>
              <a:cs typeface="Arial"/>
            </a:rPr>
            <a:t>/p</a:t>
          </a:r>
          <a:r>
            <a:rPr lang="en-US" cap="none" sz="700" b="0" i="0" u="none" baseline="-25000">
              <a:latin typeface="Arial"/>
              <a:ea typeface="Arial"/>
              <a:cs typeface="Arial"/>
            </a:rPr>
            <a:t>H2O</a:t>
          </a:r>
        </a:p>
      </cdr:txBody>
    </cdr:sp>
  </cdr:relSizeAnchor>
  <cdr:relSizeAnchor xmlns:cdr="http://schemas.openxmlformats.org/drawingml/2006/chartDrawing">
    <cdr:from>
      <cdr:x>0.05475</cdr:x>
      <cdr:y>0.408</cdr:y>
    </cdr:from>
    <cdr:to>
      <cdr:x>0.097</cdr:x>
      <cdr:y>0.4365</cdr:y>
    </cdr:to>
    <cdr:sp>
      <cdr:nvSpPr>
        <cdr:cNvPr id="258" name="TextBox 258"/>
        <cdr:cNvSpPr txBox="1">
          <a:spLocks noChangeArrowheads="1"/>
        </cdr:cNvSpPr>
      </cdr:nvSpPr>
      <cdr:spPr>
        <a:xfrm>
          <a:off x="342900" y="3352800"/>
          <a:ext cx="266700" cy="2381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C</a:t>
          </a:r>
          <a:r>
            <a:rPr lang="en-US" cap="none" sz="600" b="1" i="0" u="none" baseline="0">
              <a:latin typeface="Arial"/>
              <a:ea typeface="Arial"/>
              <a:cs typeface="Arial"/>
            </a:rPr>
            <a:t> X</a:t>
          </a:r>
        </a:p>
      </cdr:txBody>
    </cdr:sp>
  </cdr:relSizeAnchor>
  <cdr:relSizeAnchor xmlns:cdr="http://schemas.openxmlformats.org/drawingml/2006/chartDrawing">
    <cdr:from>
      <cdr:x>0.055</cdr:x>
      <cdr:y>0.35125</cdr:y>
    </cdr:from>
    <cdr:to>
      <cdr:x>0.0885</cdr:x>
      <cdr:y>0.37975</cdr:y>
    </cdr:to>
    <cdr:sp>
      <cdr:nvSpPr>
        <cdr:cNvPr id="259" name="TextBox 259"/>
        <cdr:cNvSpPr txBox="1">
          <a:spLocks noChangeArrowheads="1"/>
        </cdr:cNvSpPr>
      </cdr:nvSpPr>
      <cdr:spPr>
        <a:xfrm>
          <a:off x="342900" y="2886075"/>
          <a:ext cx="209550" cy="238125"/>
        </a:xfrm>
        <a:prstGeom prst="rect">
          <a:avLst/>
        </a:prstGeom>
        <a:noFill/>
        <a:ln w="9525" cmpd="sng">
          <a:noFill/>
        </a:ln>
      </cdr:spPr>
      <cdr:txBody>
        <a:bodyPr vertOverflow="clip" wrap="square"/>
        <a:p>
          <a:pPr algn="l">
            <a:defRPr/>
          </a:pPr>
          <a:r>
            <a:rPr lang="en-US" cap="none" sz="1200" b="0" i="0" u="none" baseline="30000">
              <a:latin typeface="Arial"/>
              <a:ea typeface="Arial"/>
              <a:cs typeface="Arial"/>
            </a:rPr>
            <a:t>H</a:t>
          </a:r>
          <a:r>
            <a:rPr lang="en-US" cap="none" sz="1000" b="0" i="0" u="none" baseline="-25000">
              <a:latin typeface="Arial"/>
              <a:ea typeface="Arial"/>
              <a:cs typeface="Arial"/>
            </a:rPr>
            <a:t> X</a:t>
          </a:r>
        </a:p>
      </cdr:txBody>
    </cdr:sp>
  </cdr:relSizeAnchor>
  <cdr:relSizeAnchor xmlns:cdr="http://schemas.openxmlformats.org/drawingml/2006/chartDrawing">
    <cdr:from>
      <cdr:x>0.59675</cdr:x>
      <cdr:y>0.629</cdr:y>
    </cdr:from>
    <cdr:to>
      <cdr:x>0.6135</cdr:x>
      <cdr:y>0.65175</cdr:y>
    </cdr:to>
    <cdr:sp>
      <cdr:nvSpPr>
        <cdr:cNvPr id="260" name="Line 260"/>
        <cdr:cNvSpPr>
          <a:spLocks/>
        </cdr:cNvSpPr>
      </cdr:nvSpPr>
      <cdr:spPr>
        <a:xfrm flipH="1">
          <a:off x="3810000" y="5162550"/>
          <a:ext cx="104775" cy="190500"/>
        </a:xfrm>
        <a:prstGeom prst="line">
          <a:avLst/>
        </a:prstGeom>
        <a:noFill/>
        <a:ln w="317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0.85725</cdr:x>
      <cdr:y>0.5355</cdr:y>
    </cdr:from>
    <cdr:to>
      <cdr:x>0.8755</cdr:x>
      <cdr:y>0.56475</cdr:y>
    </cdr:to>
    <cdr:sp>
      <cdr:nvSpPr>
        <cdr:cNvPr id="261" name="Line 261"/>
        <cdr:cNvSpPr>
          <a:spLocks/>
        </cdr:cNvSpPr>
      </cdr:nvSpPr>
      <cdr:spPr>
        <a:xfrm flipH="1">
          <a:off x="5476875" y="4400550"/>
          <a:ext cx="114300" cy="238125"/>
        </a:xfrm>
        <a:prstGeom prst="line">
          <a:avLst/>
        </a:prstGeom>
        <a:noFill/>
        <a:ln w="317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0.25875</cdr:x>
      <cdr:y>0.77775</cdr:y>
    </cdr:from>
    <cdr:to>
      <cdr:x>0.26625</cdr:x>
      <cdr:y>0.78425</cdr:y>
    </cdr:to>
    <cdr:sp>
      <cdr:nvSpPr>
        <cdr:cNvPr id="262" name="Line 262"/>
        <cdr:cNvSpPr>
          <a:spLocks/>
        </cdr:cNvSpPr>
      </cdr:nvSpPr>
      <cdr:spPr>
        <a:xfrm flipV="1">
          <a:off x="1647825" y="6391275"/>
          <a:ext cx="47625" cy="57150"/>
        </a:xfrm>
        <a:prstGeom prst="line">
          <a:avLst/>
        </a:prstGeom>
        <a:noFill/>
        <a:ln w="317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0.41325</cdr:x>
      <cdr:y>0.7345</cdr:y>
    </cdr:from>
    <cdr:to>
      <cdr:x>0.4215</cdr:x>
      <cdr:y>0.76375</cdr:y>
    </cdr:to>
    <cdr:sp>
      <cdr:nvSpPr>
        <cdr:cNvPr id="263" name="Line 263"/>
        <cdr:cNvSpPr>
          <a:spLocks/>
        </cdr:cNvSpPr>
      </cdr:nvSpPr>
      <cdr:spPr>
        <a:xfrm flipV="1">
          <a:off x="2638425" y="6029325"/>
          <a:ext cx="57150" cy="238125"/>
        </a:xfrm>
        <a:prstGeom prst="line">
          <a:avLst/>
        </a:prstGeom>
        <a:noFill/>
        <a:ln w="317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0.4275</cdr:x>
      <cdr:y>0.73225</cdr:y>
    </cdr:from>
    <cdr:to>
      <cdr:x>0.44075</cdr:x>
      <cdr:y>0.781</cdr:y>
    </cdr:to>
    <cdr:sp>
      <cdr:nvSpPr>
        <cdr:cNvPr id="264" name="Line 264"/>
        <cdr:cNvSpPr>
          <a:spLocks/>
        </cdr:cNvSpPr>
      </cdr:nvSpPr>
      <cdr:spPr>
        <a:xfrm flipV="1">
          <a:off x="2724150" y="6010275"/>
          <a:ext cx="85725" cy="400050"/>
        </a:xfrm>
        <a:prstGeom prst="line">
          <a:avLst/>
        </a:prstGeom>
        <a:noFill/>
        <a:ln w="317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0.08775</cdr:x>
      <cdr:y>0.84175</cdr:y>
    </cdr:from>
    <cdr:to>
      <cdr:x>0.097</cdr:x>
      <cdr:y>0.85</cdr:y>
    </cdr:to>
    <cdr:sp>
      <cdr:nvSpPr>
        <cdr:cNvPr id="265" name="Line 265"/>
        <cdr:cNvSpPr>
          <a:spLocks/>
        </cdr:cNvSpPr>
      </cdr:nvSpPr>
      <cdr:spPr>
        <a:xfrm flipH="1">
          <a:off x="552450" y="6915150"/>
          <a:ext cx="57150" cy="66675"/>
        </a:xfrm>
        <a:prstGeom prst="line">
          <a:avLst/>
        </a:prstGeom>
        <a:noFill/>
        <a:ln w="317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391275" cy="822007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276225</xdr:colOff>
      <xdr:row>0</xdr:row>
      <xdr:rowOff>95250</xdr:rowOff>
    </xdr:from>
    <xdr:to>
      <xdr:col>3</xdr:col>
      <xdr:colOff>695325</xdr:colOff>
      <xdr:row>1</xdr:row>
      <xdr:rowOff>38100</xdr:rowOff>
    </xdr:to>
    <xdr:sp macro="[0]!CreateEllingham">
      <xdr:nvSpPr>
        <xdr:cNvPr id="1" name="Text Box 1"/>
        <xdr:cNvSpPr txBox="1">
          <a:spLocks noChangeArrowheads="1"/>
        </xdr:cNvSpPr>
      </xdr:nvSpPr>
      <xdr:spPr>
        <a:xfrm>
          <a:off x="2714625" y="95250"/>
          <a:ext cx="419100" cy="171450"/>
        </a:xfrm>
        <a:prstGeom prst="rect">
          <a:avLst/>
        </a:prstGeom>
        <a:solidFill>
          <a:srgbClr val="0000FF"/>
        </a:solidFill>
        <a:ln w="952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FFFFFF"/>
              </a:solidFill>
              <a:latin typeface="Arial"/>
              <a:ea typeface="Arial"/>
              <a:cs typeface="Arial"/>
            </a:rPr>
            <a:t>RUN</a:t>
          </a:r>
        </a:p>
      </xdr:txBody>
    </xdr:sp>
    <xdr:clientData/>
  </xdr:twoCellAnchor>
  <xdr:twoCellAnchor>
    <xdr:from>
      <xdr:col>10</xdr:col>
      <xdr:colOff>276225</xdr:colOff>
      <xdr:row>0</xdr:row>
      <xdr:rowOff>95250</xdr:rowOff>
    </xdr:from>
    <xdr:to>
      <xdr:col>11</xdr:col>
      <xdr:colOff>0</xdr:colOff>
      <xdr:row>1</xdr:row>
      <xdr:rowOff>38100</xdr:rowOff>
    </xdr:to>
    <xdr:sp macro="[0]!CreateEllingham">
      <xdr:nvSpPr>
        <xdr:cNvPr id="2" name="Text Box 2"/>
        <xdr:cNvSpPr txBox="1">
          <a:spLocks noChangeArrowheads="1"/>
        </xdr:cNvSpPr>
      </xdr:nvSpPr>
      <xdr:spPr>
        <a:xfrm>
          <a:off x="8153400" y="95250"/>
          <a:ext cx="333375" cy="171450"/>
        </a:xfrm>
        <a:prstGeom prst="rect">
          <a:avLst/>
        </a:prstGeom>
        <a:solidFill>
          <a:srgbClr val="0000FF"/>
        </a:solidFill>
        <a:ln w="952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FFFFFF"/>
              </a:solidFill>
              <a:latin typeface="Arial"/>
              <a:ea typeface="Arial"/>
              <a:cs typeface="Arial"/>
            </a:rPr>
            <a:t>RUN</a:t>
          </a:r>
        </a:p>
      </xdr:txBody>
    </xdr:sp>
    <xdr:clientData/>
  </xdr:twoCellAnchor>
  <xdr:twoCellAnchor>
    <xdr:from>
      <xdr:col>19</xdr:col>
      <xdr:colOff>276225</xdr:colOff>
      <xdr:row>0</xdr:row>
      <xdr:rowOff>95250</xdr:rowOff>
    </xdr:from>
    <xdr:to>
      <xdr:col>20</xdr:col>
      <xdr:colOff>0</xdr:colOff>
      <xdr:row>1</xdr:row>
      <xdr:rowOff>38100</xdr:rowOff>
    </xdr:to>
    <xdr:sp macro="[0]!CreateEllingham">
      <xdr:nvSpPr>
        <xdr:cNvPr id="3" name="Text Box 3"/>
        <xdr:cNvSpPr txBox="1">
          <a:spLocks noChangeArrowheads="1"/>
        </xdr:cNvSpPr>
      </xdr:nvSpPr>
      <xdr:spPr>
        <a:xfrm>
          <a:off x="13639800" y="95250"/>
          <a:ext cx="333375" cy="171450"/>
        </a:xfrm>
        <a:prstGeom prst="rect">
          <a:avLst/>
        </a:prstGeom>
        <a:solidFill>
          <a:srgbClr val="0000FF"/>
        </a:solidFill>
        <a:ln w="952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FFFFFF"/>
              </a:solidFill>
              <a:latin typeface="Arial"/>
              <a:ea typeface="Arial"/>
              <a:cs typeface="Arial"/>
            </a:rPr>
            <a:t>RUN</a:t>
          </a:r>
        </a:p>
      </xdr:txBody>
    </xdr:sp>
    <xdr:clientData/>
  </xdr:twoCellAnchor>
  <xdr:twoCellAnchor>
    <xdr:from>
      <xdr:col>7</xdr:col>
      <xdr:colOff>276225</xdr:colOff>
      <xdr:row>0</xdr:row>
      <xdr:rowOff>95250</xdr:rowOff>
    </xdr:from>
    <xdr:to>
      <xdr:col>7</xdr:col>
      <xdr:colOff>695325</xdr:colOff>
      <xdr:row>1</xdr:row>
      <xdr:rowOff>38100</xdr:rowOff>
    </xdr:to>
    <xdr:sp macro="[0]!CreateEllingham">
      <xdr:nvSpPr>
        <xdr:cNvPr id="4" name="Text Box 4"/>
        <xdr:cNvSpPr txBox="1">
          <a:spLocks noChangeArrowheads="1"/>
        </xdr:cNvSpPr>
      </xdr:nvSpPr>
      <xdr:spPr>
        <a:xfrm>
          <a:off x="5514975" y="95250"/>
          <a:ext cx="419100" cy="171450"/>
        </a:xfrm>
        <a:prstGeom prst="rect">
          <a:avLst/>
        </a:prstGeom>
        <a:solidFill>
          <a:srgbClr val="0000FF"/>
        </a:solidFill>
        <a:ln w="952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FFFFFF"/>
              </a:solidFill>
              <a:latin typeface="Arial"/>
              <a:ea typeface="Arial"/>
              <a:cs typeface="Arial"/>
            </a:rPr>
            <a:t>RUN</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133350</xdr:colOff>
      <xdr:row>0</xdr:row>
      <xdr:rowOff>104775</xdr:rowOff>
    </xdr:from>
    <xdr:to>
      <xdr:col>3</xdr:col>
      <xdr:colOff>466725</xdr:colOff>
      <xdr:row>1</xdr:row>
      <xdr:rowOff>47625</xdr:rowOff>
    </xdr:to>
    <xdr:sp macro="[0]!CreateEllingham">
      <xdr:nvSpPr>
        <xdr:cNvPr id="1" name="Text Box 1"/>
        <xdr:cNvSpPr txBox="1">
          <a:spLocks noChangeArrowheads="1"/>
        </xdr:cNvSpPr>
      </xdr:nvSpPr>
      <xdr:spPr>
        <a:xfrm>
          <a:off x="2352675" y="104775"/>
          <a:ext cx="333375" cy="171450"/>
        </a:xfrm>
        <a:prstGeom prst="rect">
          <a:avLst/>
        </a:prstGeom>
        <a:solidFill>
          <a:srgbClr val="0000FF"/>
        </a:solidFill>
        <a:ln w="952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FFFFFF"/>
              </a:solidFill>
              <a:latin typeface="Arial"/>
              <a:ea typeface="Arial"/>
              <a:cs typeface="Arial"/>
            </a:rPr>
            <a:t>RUN</a:t>
          </a:r>
        </a:p>
      </xdr:txBody>
    </xdr:sp>
    <xdr:clientData/>
  </xdr:twoCellAnchor>
  <xdr:twoCellAnchor>
    <xdr:from>
      <xdr:col>11</xdr:col>
      <xdr:colOff>571500</xdr:colOff>
      <xdr:row>0</xdr:row>
      <xdr:rowOff>114300</xdr:rowOff>
    </xdr:from>
    <xdr:to>
      <xdr:col>12</xdr:col>
      <xdr:colOff>209550</xdr:colOff>
      <xdr:row>1</xdr:row>
      <xdr:rowOff>57150</xdr:rowOff>
    </xdr:to>
    <xdr:sp macro="[0]!CreateEllingham">
      <xdr:nvSpPr>
        <xdr:cNvPr id="2" name="Text Box 2"/>
        <xdr:cNvSpPr txBox="1">
          <a:spLocks noChangeArrowheads="1"/>
        </xdr:cNvSpPr>
      </xdr:nvSpPr>
      <xdr:spPr>
        <a:xfrm>
          <a:off x="8077200" y="114300"/>
          <a:ext cx="466725" cy="171450"/>
        </a:xfrm>
        <a:prstGeom prst="rect">
          <a:avLst/>
        </a:prstGeom>
        <a:solidFill>
          <a:srgbClr val="0000FF"/>
        </a:solidFill>
        <a:ln w="952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FFFFFF"/>
              </a:solidFill>
              <a:latin typeface="Arial"/>
              <a:ea typeface="Arial"/>
              <a:cs typeface="Arial"/>
            </a:rPr>
            <a:t>RUN</a:t>
          </a:r>
        </a:p>
      </xdr:txBody>
    </xdr:sp>
    <xdr:clientData/>
  </xdr:twoCellAnchor>
  <xdr:twoCellAnchor>
    <xdr:from>
      <xdr:col>27</xdr:col>
      <xdr:colOff>276225</xdr:colOff>
      <xdr:row>0</xdr:row>
      <xdr:rowOff>95250</xdr:rowOff>
    </xdr:from>
    <xdr:to>
      <xdr:col>28</xdr:col>
      <xdr:colOff>0</xdr:colOff>
      <xdr:row>1</xdr:row>
      <xdr:rowOff>38100</xdr:rowOff>
    </xdr:to>
    <xdr:sp macro="[0]!CreateEllingham">
      <xdr:nvSpPr>
        <xdr:cNvPr id="3" name="Text Box 3"/>
        <xdr:cNvSpPr txBox="1">
          <a:spLocks noChangeArrowheads="1"/>
        </xdr:cNvSpPr>
      </xdr:nvSpPr>
      <xdr:spPr>
        <a:xfrm>
          <a:off x="18554700" y="95250"/>
          <a:ext cx="333375" cy="171450"/>
        </a:xfrm>
        <a:prstGeom prst="rect">
          <a:avLst/>
        </a:prstGeom>
        <a:solidFill>
          <a:srgbClr val="0000FF"/>
        </a:solidFill>
        <a:ln w="952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FFFFFF"/>
              </a:solidFill>
              <a:latin typeface="Arial"/>
              <a:ea typeface="Arial"/>
              <a:cs typeface="Arial"/>
            </a:rPr>
            <a:t>RUN</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276225</xdr:colOff>
      <xdr:row>0</xdr:row>
      <xdr:rowOff>95250</xdr:rowOff>
    </xdr:from>
    <xdr:to>
      <xdr:col>3</xdr:col>
      <xdr:colOff>695325</xdr:colOff>
      <xdr:row>1</xdr:row>
      <xdr:rowOff>38100</xdr:rowOff>
    </xdr:to>
    <xdr:sp macro="[0]!CreateEllingham">
      <xdr:nvSpPr>
        <xdr:cNvPr id="1" name="Text Box 1"/>
        <xdr:cNvSpPr txBox="1">
          <a:spLocks noChangeArrowheads="1"/>
        </xdr:cNvSpPr>
      </xdr:nvSpPr>
      <xdr:spPr>
        <a:xfrm>
          <a:off x="2466975" y="95250"/>
          <a:ext cx="419100" cy="171450"/>
        </a:xfrm>
        <a:prstGeom prst="rect">
          <a:avLst/>
        </a:prstGeom>
        <a:solidFill>
          <a:srgbClr val="0000FF"/>
        </a:solidFill>
        <a:ln w="952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FFFFFF"/>
              </a:solidFill>
              <a:latin typeface="Arial"/>
              <a:ea typeface="Arial"/>
              <a:cs typeface="Arial"/>
            </a:rPr>
            <a:t>RUN</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276225</xdr:colOff>
      <xdr:row>0</xdr:row>
      <xdr:rowOff>95250</xdr:rowOff>
    </xdr:from>
    <xdr:to>
      <xdr:col>3</xdr:col>
      <xdr:colOff>695325</xdr:colOff>
      <xdr:row>1</xdr:row>
      <xdr:rowOff>38100</xdr:rowOff>
    </xdr:to>
    <xdr:sp macro="[0]!CreateEllingham">
      <xdr:nvSpPr>
        <xdr:cNvPr id="1" name="Text Box 1"/>
        <xdr:cNvSpPr txBox="1">
          <a:spLocks noChangeArrowheads="1"/>
        </xdr:cNvSpPr>
      </xdr:nvSpPr>
      <xdr:spPr>
        <a:xfrm>
          <a:off x="3105150" y="95250"/>
          <a:ext cx="419100" cy="200025"/>
        </a:xfrm>
        <a:prstGeom prst="rect">
          <a:avLst/>
        </a:prstGeom>
        <a:solidFill>
          <a:srgbClr val="0000FF"/>
        </a:solidFill>
        <a:ln w="952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FFFFFF"/>
              </a:solidFill>
              <a:latin typeface="Arial"/>
              <a:ea typeface="Arial"/>
              <a:cs typeface="Arial"/>
            </a:rPr>
            <a:t>RUN</a:t>
          </a:r>
        </a:p>
      </xdr:txBody>
    </xdr:sp>
    <xdr:clientData/>
  </xdr:twoCellAnchor>
  <xdr:twoCellAnchor>
    <xdr:from>
      <xdr:col>17</xdr:col>
      <xdr:colOff>1371600</xdr:colOff>
      <xdr:row>0</xdr:row>
      <xdr:rowOff>95250</xdr:rowOff>
    </xdr:from>
    <xdr:to>
      <xdr:col>19</xdr:col>
      <xdr:colOff>0</xdr:colOff>
      <xdr:row>1</xdr:row>
      <xdr:rowOff>28575</xdr:rowOff>
    </xdr:to>
    <xdr:sp macro="[0]!CreateEllingham">
      <xdr:nvSpPr>
        <xdr:cNvPr id="2" name="Text Box 2"/>
        <xdr:cNvSpPr txBox="1">
          <a:spLocks noChangeArrowheads="1"/>
        </xdr:cNvSpPr>
      </xdr:nvSpPr>
      <xdr:spPr>
        <a:xfrm>
          <a:off x="15573375" y="95250"/>
          <a:ext cx="390525" cy="190500"/>
        </a:xfrm>
        <a:prstGeom prst="rect">
          <a:avLst/>
        </a:prstGeom>
        <a:solidFill>
          <a:srgbClr val="0000FF"/>
        </a:solidFill>
        <a:ln w="952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FFFFFF"/>
              </a:solidFill>
              <a:latin typeface="Arial"/>
              <a:ea typeface="Arial"/>
              <a:cs typeface="Arial"/>
            </a:rPr>
            <a:t>RUN</a:t>
          </a:r>
        </a:p>
      </xdr:txBody>
    </xdr:sp>
    <xdr:clientData/>
  </xdr:twoCellAnchor>
  <xdr:twoCellAnchor>
    <xdr:from>
      <xdr:col>27</xdr:col>
      <xdr:colOff>276225</xdr:colOff>
      <xdr:row>0</xdr:row>
      <xdr:rowOff>95250</xdr:rowOff>
    </xdr:from>
    <xdr:to>
      <xdr:col>28</xdr:col>
      <xdr:colOff>0</xdr:colOff>
      <xdr:row>1</xdr:row>
      <xdr:rowOff>38100</xdr:rowOff>
    </xdr:to>
    <xdr:sp macro="[0]!CreateEllingham">
      <xdr:nvSpPr>
        <xdr:cNvPr id="3" name="Text Box 3"/>
        <xdr:cNvSpPr txBox="1">
          <a:spLocks noChangeArrowheads="1"/>
        </xdr:cNvSpPr>
      </xdr:nvSpPr>
      <xdr:spPr>
        <a:xfrm>
          <a:off x="21697950" y="95250"/>
          <a:ext cx="552450" cy="200025"/>
        </a:xfrm>
        <a:prstGeom prst="rect">
          <a:avLst/>
        </a:prstGeom>
        <a:solidFill>
          <a:srgbClr val="0000FF"/>
        </a:solidFill>
        <a:ln w="952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FFFFFF"/>
              </a:solidFill>
              <a:latin typeface="Arial"/>
              <a:ea typeface="Arial"/>
              <a:cs typeface="Arial"/>
            </a:rPr>
            <a:t>RUN</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1152525</xdr:colOff>
      <xdr:row>0</xdr:row>
      <xdr:rowOff>104775</xdr:rowOff>
    </xdr:from>
    <xdr:to>
      <xdr:col>2</xdr:col>
      <xdr:colOff>400050</xdr:colOff>
      <xdr:row>1</xdr:row>
      <xdr:rowOff>47625</xdr:rowOff>
    </xdr:to>
    <xdr:sp macro="[0]!CreateEllingham">
      <xdr:nvSpPr>
        <xdr:cNvPr id="1" name="Text Box 4"/>
        <xdr:cNvSpPr txBox="1">
          <a:spLocks noChangeArrowheads="1"/>
        </xdr:cNvSpPr>
      </xdr:nvSpPr>
      <xdr:spPr>
        <a:xfrm>
          <a:off x="1762125" y="104775"/>
          <a:ext cx="419100" cy="171450"/>
        </a:xfrm>
        <a:prstGeom prst="rect">
          <a:avLst/>
        </a:prstGeom>
        <a:solidFill>
          <a:srgbClr val="0000FF"/>
        </a:solidFill>
        <a:ln w="952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FFFFFF"/>
              </a:solidFill>
              <a:latin typeface="Arial"/>
              <a:ea typeface="Arial"/>
              <a:cs typeface="Arial"/>
            </a:rPr>
            <a:t>RUN</a:t>
          </a:r>
        </a:p>
      </xdr:txBody>
    </xdr:sp>
    <xdr:clientData/>
  </xdr:twoCellAnchor>
  <xdr:twoCellAnchor>
    <xdr:from>
      <xdr:col>5</xdr:col>
      <xdr:colOff>1123950</xdr:colOff>
      <xdr:row>0</xdr:row>
      <xdr:rowOff>104775</xdr:rowOff>
    </xdr:from>
    <xdr:to>
      <xdr:col>6</xdr:col>
      <xdr:colOff>400050</xdr:colOff>
      <xdr:row>1</xdr:row>
      <xdr:rowOff>47625</xdr:rowOff>
    </xdr:to>
    <xdr:sp macro="[0]!CreateEllingham">
      <xdr:nvSpPr>
        <xdr:cNvPr id="2" name="Text Box 5"/>
        <xdr:cNvSpPr txBox="1">
          <a:spLocks noChangeArrowheads="1"/>
        </xdr:cNvSpPr>
      </xdr:nvSpPr>
      <xdr:spPr>
        <a:xfrm>
          <a:off x="4733925" y="104775"/>
          <a:ext cx="400050" cy="171450"/>
        </a:xfrm>
        <a:prstGeom prst="rect">
          <a:avLst/>
        </a:prstGeom>
        <a:solidFill>
          <a:srgbClr val="0000FF"/>
        </a:solidFill>
        <a:ln w="952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FFFFFF"/>
              </a:solidFill>
              <a:latin typeface="Arial"/>
              <a:ea typeface="Arial"/>
              <a:cs typeface="Arial"/>
            </a:rPr>
            <a:t>RUN</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276225</xdr:colOff>
      <xdr:row>0</xdr:row>
      <xdr:rowOff>95250</xdr:rowOff>
    </xdr:from>
    <xdr:to>
      <xdr:col>3</xdr:col>
      <xdr:colOff>695325</xdr:colOff>
      <xdr:row>1</xdr:row>
      <xdr:rowOff>38100</xdr:rowOff>
    </xdr:to>
    <xdr:sp macro="[0]!CreateEllingham">
      <xdr:nvSpPr>
        <xdr:cNvPr id="1" name="Text Box 1"/>
        <xdr:cNvSpPr txBox="1">
          <a:spLocks noChangeArrowheads="1"/>
        </xdr:cNvSpPr>
      </xdr:nvSpPr>
      <xdr:spPr>
        <a:xfrm>
          <a:off x="2447925" y="95250"/>
          <a:ext cx="419100" cy="171450"/>
        </a:xfrm>
        <a:prstGeom prst="rect">
          <a:avLst/>
        </a:prstGeom>
        <a:solidFill>
          <a:srgbClr val="0000FF"/>
        </a:solidFill>
        <a:ln w="952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FFFFFF"/>
              </a:solidFill>
              <a:latin typeface="Arial"/>
              <a:ea typeface="Arial"/>
              <a:cs typeface="Arial"/>
            </a:rPr>
            <a:t>RUN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8.vml" /><Relationship Id="rId3" Type="http://schemas.openxmlformats.org/officeDocument/2006/relationships/drawing" Target="../drawings/drawing9.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9.vml" /><Relationship Id="rId3" Type="http://schemas.openxmlformats.org/officeDocument/2006/relationships/drawing" Target="../drawings/drawing10.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0.vml" /><Relationship Id="rId3" Type="http://schemas.openxmlformats.org/officeDocument/2006/relationships/drawing" Target="../drawings/drawing12.xml" /><Relationship Id="rId4"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7.vml" /><Relationship Id="rId3" Type="http://schemas.openxmlformats.org/officeDocument/2006/relationships/drawing" Target="../drawings/drawing8.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4:J94"/>
  <sheetViews>
    <sheetView showGridLines="0" zoomScalePageLayoutView="0" workbookViewId="0" topLeftCell="A1">
      <selection activeCell="L51" sqref="L51"/>
    </sheetView>
  </sheetViews>
  <sheetFormatPr defaultColWidth="9.140625" defaultRowHeight="18.75" customHeight="1"/>
  <cols>
    <col min="3" max="3" width="10.57421875" style="0" customWidth="1"/>
  </cols>
  <sheetData>
    <row r="3" ht="26.25" customHeight="1"/>
    <row r="4" ht="18.75" customHeight="1">
      <c r="A4" s="1" t="s">
        <v>587</v>
      </c>
    </row>
    <row r="5" ht="18.75" customHeight="1">
      <c r="C5" s="178"/>
    </row>
    <row r="6" spans="3:8" ht="18.75" customHeight="1">
      <c r="C6" s="178"/>
      <c r="E6" s="2"/>
      <c r="F6" s="179" t="s">
        <v>0</v>
      </c>
      <c r="G6" s="2"/>
      <c r="H6" s="171"/>
    </row>
    <row r="7" spans="3:10" ht="18.75" customHeight="1">
      <c r="C7" s="178">
        <v>7</v>
      </c>
      <c r="D7" s="174"/>
      <c r="E7" s="4" t="s">
        <v>80</v>
      </c>
      <c r="F7" s="4"/>
      <c r="G7" s="4" t="b">
        <v>0</v>
      </c>
      <c r="H7" s="143"/>
      <c r="I7" s="166"/>
      <c r="J7" s="5"/>
    </row>
    <row r="8" spans="3:10" ht="18.75" customHeight="1">
      <c r="C8" s="177"/>
      <c r="D8" s="174"/>
      <c r="E8" s="4" t="s">
        <v>2</v>
      </c>
      <c r="F8" s="4"/>
      <c r="G8" s="4" t="b">
        <v>0</v>
      </c>
      <c r="H8" s="143"/>
      <c r="I8" s="166"/>
      <c r="J8" s="5"/>
    </row>
    <row r="9" spans="3:10" ht="18.75" customHeight="1">
      <c r="C9" s="176"/>
      <c r="D9" s="174"/>
      <c r="E9" s="4" t="s">
        <v>3</v>
      </c>
      <c r="F9" s="4"/>
      <c r="G9" s="4" t="b">
        <v>0</v>
      </c>
      <c r="H9" s="143"/>
      <c r="I9" s="166"/>
      <c r="J9" s="5"/>
    </row>
    <row r="10" spans="3:10" ht="18.75" customHeight="1">
      <c r="C10" s="176"/>
      <c r="D10" s="174"/>
      <c r="E10" s="4" t="s">
        <v>4</v>
      </c>
      <c r="F10" s="4"/>
      <c r="G10" s="4" t="b">
        <v>0</v>
      </c>
      <c r="H10" s="143"/>
      <c r="J10" s="5"/>
    </row>
    <row r="11" spans="3:10" ht="18.75" customHeight="1">
      <c r="C11" s="176"/>
      <c r="D11" s="174"/>
      <c r="E11" s="4" t="s">
        <v>5</v>
      </c>
      <c r="F11" s="4"/>
      <c r="G11" s="4" t="b">
        <v>0</v>
      </c>
      <c r="H11" s="143"/>
      <c r="I11" s="166"/>
      <c r="J11" s="5"/>
    </row>
    <row r="12" spans="3:9" ht="18.75" customHeight="1">
      <c r="C12" s="176"/>
      <c r="D12" s="174"/>
      <c r="E12" s="4" t="s">
        <v>6</v>
      </c>
      <c r="F12" s="4"/>
      <c r="G12" s="4" t="b">
        <v>0</v>
      </c>
      <c r="H12" s="143"/>
      <c r="I12" s="166"/>
    </row>
    <row r="13" spans="3:9" ht="18.75" customHeight="1">
      <c r="C13" s="176"/>
      <c r="D13" s="174"/>
      <c r="E13" s="4" t="s">
        <v>7</v>
      </c>
      <c r="F13" s="4"/>
      <c r="G13" s="4" t="b">
        <v>0</v>
      </c>
      <c r="H13" s="143"/>
      <c r="I13" s="166"/>
    </row>
    <row r="14" spans="3:9" ht="18.75" customHeight="1">
      <c r="C14" s="176"/>
      <c r="D14" s="174"/>
      <c r="E14" s="4" t="s">
        <v>8</v>
      </c>
      <c r="F14" s="4"/>
      <c r="G14" s="4" t="b">
        <v>0</v>
      </c>
      <c r="H14" s="143"/>
      <c r="I14" s="166"/>
    </row>
    <row r="15" spans="3:9" ht="18.75" customHeight="1">
      <c r="C15" s="176"/>
      <c r="D15" s="174"/>
      <c r="E15" s="4" t="s">
        <v>9</v>
      </c>
      <c r="F15" s="4"/>
      <c r="G15" s="4" t="b">
        <v>0</v>
      </c>
      <c r="H15" s="143"/>
      <c r="I15" s="166"/>
    </row>
    <row r="16" spans="3:9" ht="18.75" customHeight="1">
      <c r="C16" s="176"/>
      <c r="D16" s="174"/>
      <c r="E16" s="4" t="s">
        <v>10</v>
      </c>
      <c r="F16" s="4"/>
      <c r="G16" s="4" t="b">
        <v>0</v>
      </c>
      <c r="H16" s="143"/>
      <c r="I16" s="166"/>
    </row>
    <row r="17" spans="3:9" ht="18.75" customHeight="1">
      <c r="C17" s="176"/>
      <c r="D17" s="174"/>
      <c r="E17" s="4" t="s">
        <v>11</v>
      </c>
      <c r="F17" s="4"/>
      <c r="G17" s="4" t="b">
        <v>0</v>
      </c>
      <c r="H17" s="143"/>
      <c r="I17" s="166"/>
    </row>
    <row r="18" spans="4:9" ht="18.75" customHeight="1">
      <c r="D18" s="174"/>
      <c r="E18" s="4" t="s">
        <v>12</v>
      </c>
      <c r="F18" s="4"/>
      <c r="G18" s="4" t="b">
        <v>1</v>
      </c>
      <c r="H18" s="143"/>
      <c r="I18" s="166"/>
    </row>
    <row r="19" spans="4:9" ht="18.75" customHeight="1">
      <c r="D19" s="174"/>
      <c r="E19" s="4" t="s">
        <v>13</v>
      </c>
      <c r="F19" s="4"/>
      <c r="G19" s="4" t="b">
        <v>0</v>
      </c>
      <c r="H19" s="143"/>
      <c r="I19" s="166"/>
    </row>
    <row r="20" spans="4:9" ht="18.75" customHeight="1">
      <c r="D20" s="174"/>
      <c r="E20" s="4" t="s">
        <v>14</v>
      </c>
      <c r="F20" s="4"/>
      <c r="G20" s="4" t="b">
        <v>0</v>
      </c>
      <c r="H20" s="143"/>
      <c r="I20" s="166"/>
    </row>
    <row r="21" spans="4:9" ht="18.75" customHeight="1">
      <c r="D21" s="174"/>
      <c r="E21" s="4" t="s">
        <v>87</v>
      </c>
      <c r="F21" s="4"/>
      <c r="G21" s="4" t="b">
        <v>0</v>
      </c>
      <c r="H21" s="143"/>
      <c r="I21" s="166"/>
    </row>
    <row r="22" spans="4:9" ht="18.75" customHeight="1">
      <c r="D22" s="174"/>
      <c r="E22" s="4" t="s">
        <v>15</v>
      </c>
      <c r="F22" s="4"/>
      <c r="G22" s="4" t="b">
        <v>0</v>
      </c>
      <c r="H22" s="143"/>
      <c r="I22" s="166"/>
    </row>
    <row r="23" spans="4:8" ht="18.75" customHeight="1">
      <c r="D23" s="174"/>
      <c r="E23" s="172" t="s">
        <v>92</v>
      </c>
      <c r="F23" s="173"/>
      <c r="G23" s="173" t="b">
        <v>1</v>
      </c>
      <c r="H23" s="143"/>
    </row>
    <row r="24" spans="4:8" ht="18.75" customHeight="1">
      <c r="D24" s="174"/>
      <c r="E24" s="172" t="s">
        <v>91</v>
      </c>
      <c r="F24" s="173"/>
      <c r="G24" s="173" t="b">
        <v>0</v>
      </c>
      <c r="H24" s="143"/>
    </row>
    <row r="25" spans="4:8" ht="18.75" customHeight="1">
      <c r="D25" s="174"/>
      <c r="E25" s="172" t="s">
        <v>89</v>
      </c>
      <c r="F25" s="173"/>
      <c r="G25" s="173" t="b">
        <v>1</v>
      </c>
      <c r="H25" s="143"/>
    </row>
    <row r="26" spans="4:9" ht="18.75" customHeight="1">
      <c r="D26" s="174"/>
      <c r="E26" s="173" t="s">
        <v>16</v>
      </c>
      <c r="F26" s="173"/>
      <c r="G26" s="173" t="b">
        <v>0</v>
      </c>
      <c r="H26" s="143"/>
      <c r="I26" s="166"/>
    </row>
    <row r="27" spans="4:9" ht="18.75" customHeight="1">
      <c r="D27" s="174"/>
      <c r="E27" s="173" t="s">
        <v>17</v>
      </c>
      <c r="F27" s="173"/>
      <c r="G27" s="173" t="b">
        <v>0</v>
      </c>
      <c r="H27" s="143"/>
      <c r="I27" s="166"/>
    </row>
    <row r="28" spans="4:8" ht="18.75" customHeight="1">
      <c r="D28" s="174"/>
      <c r="E28" s="172" t="s">
        <v>94</v>
      </c>
      <c r="F28" s="173"/>
      <c r="G28" s="173" t="b">
        <v>1</v>
      </c>
      <c r="H28" s="143"/>
    </row>
    <row r="29" spans="4:9" ht="18.75" customHeight="1">
      <c r="D29" s="174"/>
      <c r="E29" s="173" t="s">
        <v>18</v>
      </c>
      <c r="F29" s="173"/>
      <c r="G29" s="173" t="b">
        <v>0</v>
      </c>
      <c r="H29" s="143"/>
      <c r="I29" s="166"/>
    </row>
    <row r="30" spans="4:9" ht="18.75" customHeight="1">
      <c r="D30" s="174"/>
      <c r="E30" s="173" t="s">
        <v>19</v>
      </c>
      <c r="F30" s="173"/>
      <c r="G30" s="173" t="b">
        <v>0</v>
      </c>
      <c r="H30" s="143"/>
      <c r="I30" s="166"/>
    </row>
    <row r="31" spans="4:9" ht="18.75" customHeight="1">
      <c r="D31" s="174"/>
      <c r="E31" s="173" t="s">
        <v>20</v>
      </c>
      <c r="F31" s="173"/>
      <c r="G31" s="173" t="b">
        <v>0</v>
      </c>
      <c r="H31" s="143"/>
      <c r="I31" s="166"/>
    </row>
    <row r="32" spans="4:9" ht="18.75" customHeight="1">
      <c r="D32" s="174"/>
      <c r="E32" s="173" t="s">
        <v>21</v>
      </c>
      <c r="F32" s="173"/>
      <c r="G32" s="173" t="b">
        <v>0</v>
      </c>
      <c r="H32" s="143"/>
      <c r="I32" s="166"/>
    </row>
    <row r="33" spans="4:9" ht="18.75" customHeight="1">
      <c r="D33" s="174"/>
      <c r="E33" s="173" t="s">
        <v>22</v>
      </c>
      <c r="F33" s="173"/>
      <c r="G33" s="173" t="b">
        <v>0</v>
      </c>
      <c r="H33" s="143"/>
      <c r="I33" s="166"/>
    </row>
    <row r="34" spans="4:9" ht="18.75" customHeight="1">
      <c r="D34" s="174"/>
      <c r="E34" s="173" t="s">
        <v>23</v>
      </c>
      <c r="F34" s="173"/>
      <c r="G34" s="173" t="b">
        <v>0</v>
      </c>
      <c r="H34" s="143"/>
      <c r="I34" s="166"/>
    </row>
    <row r="35" spans="4:9" ht="18.75" customHeight="1">
      <c r="D35" s="174"/>
      <c r="E35" s="173" t="s">
        <v>24</v>
      </c>
      <c r="F35" s="173"/>
      <c r="G35" s="173" t="b">
        <v>0</v>
      </c>
      <c r="H35" s="143"/>
      <c r="I35" s="166"/>
    </row>
    <row r="36" spans="4:9" ht="18.75" customHeight="1">
      <c r="D36" s="174"/>
      <c r="E36" s="173" t="s">
        <v>25</v>
      </c>
      <c r="F36" s="173"/>
      <c r="G36" s="173" t="b">
        <v>1</v>
      </c>
      <c r="H36" s="143"/>
      <c r="I36" s="166"/>
    </row>
    <row r="37" spans="4:9" ht="18.75" customHeight="1">
      <c r="D37" s="174"/>
      <c r="E37" s="173" t="s">
        <v>26</v>
      </c>
      <c r="F37" s="173"/>
      <c r="G37" s="173" t="b">
        <v>0</v>
      </c>
      <c r="H37" s="143"/>
      <c r="I37" s="166"/>
    </row>
    <row r="38" spans="4:8" ht="18.75" customHeight="1">
      <c r="D38" s="174"/>
      <c r="E38" s="172" t="s">
        <v>93</v>
      </c>
      <c r="F38" s="173"/>
      <c r="G38" s="173" t="b">
        <v>1</v>
      </c>
      <c r="H38" s="143"/>
    </row>
    <row r="39" spans="4:9" ht="18.75" customHeight="1">
      <c r="D39" s="174"/>
      <c r="E39" s="173" t="s">
        <v>27</v>
      </c>
      <c r="F39" s="173"/>
      <c r="G39" s="173" t="b">
        <v>0</v>
      </c>
      <c r="H39" s="143"/>
      <c r="I39" s="166"/>
    </row>
    <row r="40" spans="4:9" ht="18.75" customHeight="1">
      <c r="D40" s="174"/>
      <c r="E40" s="173" t="s">
        <v>28</v>
      </c>
      <c r="F40" s="173"/>
      <c r="G40" s="173" t="b">
        <v>0</v>
      </c>
      <c r="H40" s="143"/>
      <c r="I40" s="166"/>
    </row>
    <row r="41" spans="4:9" ht="18.75" customHeight="1">
      <c r="D41" s="174"/>
      <c r="E41" s="173" t="s">
        <v>29</v>
      </c>
      <c r="F41" s="173"/>
      <c r="G41" s="173" t="b">
        <v>0</v>
      </c>
      <c r="H41" s="143"/>
      <c r="I41" s="166"/>
    </row>
    <row r="42" spans="4:9" ht="18.75" customHeight="1">
      <c r="D42" s="174"/>
      <c r="E42" s="173" t="s">
        <v>30</v>
      </c>
      <c r="F42" s="173"/>
      <c r="G42" s="173" t="b">
        <v>0</v>
      </c>
      <c r="H42" s="143"/>
      <c r="I42" s="166"/>
    </row>
    <row r="43" spans="4:9" ht="18.75" customHeight="1">
      <c r="D43" s="174"/>
      <c r="E43" s="173" t="s">
        <v>31</v>
      </c>
      <c r="F43" s="173"/>
      <c r="G43" s="173" t="b">
        <v>0</v>
      </c>
      <c r="H43" s="143"/>
      <c r="I43" s="166"/>
    </row>
    <row r="44" spans="4:9" ht="18.75" customHeight="1">
      <c r="D44" s="174"/>
      <c r="E44" s="173" t="s">
        <v>32</v>
      </c>
      <c r="F44" s="173"/>
      <c r="G44" s="173" t="b">
        <v>0</v>
      </c>
      <c r="H44" s="143"/>
      <c r="I44" s="166"/>
    </row>
    <row r="45" spans="4:8" ht="18.75" customHeight="1">
      <c r="D45" s="174"/>
      <c r="E45" s="172" t="s">
        <v>571</v>
      </c>
      <c r="F45" s="173"/>
      <c r="G45" s="173" t="b">
        <v>0</v>
      </c>
      <c r="H45" s="143"/>
    </row>
    <row r="46" spans="4:9" ht="18.75" customHeight="1">
      <c r="D46" s="174"/>
      <c r="E46" s="173" t="s">
        <v>33</v>
      </c>
      <c r="F46" s="173"/>
      <c r="G46" s="173" t="b">
        <v>0</v>
      </c>
      <c r="H46" s="143"/>
      <c r="I46" s="166"/>
    </row>
    <row r="47" spans="4:9" ht="18.75" customHeight="1">
      <c r="D47" s="174"/>
      <c r="E47" s="173" t="s">
        <v>34</v>
      </c>
      <c r="F47" s="173"/>
      <c r="G47" s="173" t="b">
        <v>0</v>
      </c>
      <c r="H47" s="143"/>
      <c r="I47" s="166"/>
    </row>
    <row r="48" spans="4:9" ht="18.75" customHeight="1">
      <c r="D48" s="174"/>
      <c r="E48" s="173" t="s">
        <v>35</v>
      </c>
      <c r="F48" s="173"/>
      <c r="G48" s="173" t="b">
        <v>0</v>
      </c>
      <c r="H48" s="143"/>
      <c r="I48" s="166"/>
    </row>
    <row r="49" spans="4:9" ht="18.75" customHeight="1">
      <c r="D49" s="174"/>
      <c r="E49" s="173" t="s">
        <v>36</v>
      </c>
      <c r="F49" s="173"/>
      <c r="G49" s="173" t="b">
        <v>0</v>
      </c>
      <c r="H49" s="143"/>
      <c r="I49" s="166"/>
    </row>
    <row r="50" spans="4:9" ht="18.75" customHeight="1">
      <c r="D50" s="174"/>
      <c r="E50" s="173" t="s">
        <v>37</v>
      </c>
      <c r="F50" s="173"/>
      <c r="G50" s="173" t="b">
        <v>0</v>
      </c>
      <c r="H50" s="143"/>
      <c r="I50" s="166"/>
    </row>
    <row r="51" spans="4:8" ht="18.75" customHeight="1">
      <c r="D51" s="174"/>
      <c r="E51" s="173" t="s">
        <v>38</v>
      </c>
      <c r="F51" s="173"/>
      <c r="G51" s="173" t="b">
        <v>0</v>
      </c>
      <c r="H51" s="143"/>
    </row>
    <row r="52" spans="4:9" ht="18.75" customHeight="1">
      <c r="D52" s="174"/>
      <c r="E52" s="172" t="s">
        <v>90</v>
      </c>
      <c r="F52" s="173"/>
      <c r="G52" s="173" t="b">
        <v>1</v>
      </c>
      <c r="H52" s="143"/>
      <c r="I52" s="166"/>
    </row>
    <row r="53" spans="4:9" ht="18.75" customHeight="1">
      <c r="D53" s="174"/>
      <c r="E53" s="173" t="s">
        <v>39</v>
      </c>
      <c r="F53" s="173"/>
      <c r="G53" s="173" t="b">
        <v>0</v>
      </c>
      <c r="H53" s="143"/>
      <c r="I53" s="166"/>
    </row>
    <row r="54" spans="4:9" ht="18.75" customHeight="1">
      <c r="D54" s="174"/>
      <c r="E54" s="173" t="s">
        <v>40</v>
      </c>
      <c r="F54" s="173"/>
      <c r="G54" s="173" t="b">
        <v>0</v>
      </c>
      <c r="H54" s="143"/>
      <c r="I54" s="166"/>
    </row>
    <row r="55" spans="4:9" ht="18.75" customHeight="1">
      <c r="D55" s="174"/>
      <c r="E55" s="173" t="s">
        <v>41</v>
      </c>
      <c r="F55" s="173"/>
      <c r="G55" s="173" t="b">
        <v>0</v>
      </c>
      <c r="H55" s="143"/>
      <c r="I55" s="166"/>
    </row>
    <row r="56" spans="4:8" ht="18.75" customHeight="1">
      <c r="D56" s="174"/>
      <c r="E56" s="172" t="s">
        <v>88</v>
      </c>
      <c r="F56" s="173"/>
      <c r="G56" s="173" t="b">
        <v>1</v>
      </c>
      <c r="H56" s="143"/>
    </row>
    <row r="57" spans="4:9" ht="18.75" customHeight="1">
      <c r="D57" s="174"/>
      <c r="E57" s="173" t="s">
        <v>42</v>
      </c>
      <c r="F57" s="173"/>
      <c r="G57" s="173" t="b">
        <v>0</v>
      </c>
      <c r="H57" s="143"/>
      <c r="I57" s="166"/>
    </row>
    <row r="58" spans="4:9" ht="18.75" customHeight="1">
      <c r="D58" s="174"/>
      <c r="E58" s="173" t="s">
        <v>43</v>
      </c>
      <c r="F58" s="173"/>
      <c r="G58" s="173" t="b">
        <v>0</v>
      </c>
      <c r="H58" s="143"/>
      <c r="I58" s="166"/>
    </row>
    <row r="59" spans="4:9" ht="18.75" customHeight="1">
      <c r="D59" s="174"/>
      <c r="E59" s="173" t="s">
        <v>44</v>
      </c>
      <c r="F59" s="173"/>
      <c r="G59" s="173" t="b">
        <v>0</v>
      </c>
      <c r="H59" s="143"/>
      <c r="I59" s="166"/>
    </row>
    <row r="60" spans="4:9" ht="18.75" customHeight="1">
      <c r="D60" s="174"/>
      <c r="E60" s="173" t="s">
        <v>45</v>
      </c>
      <c r="F60" s="173"/>
      <c r="G60" s="173" t="b">
        <v>0</v>
      </c>
      <c r="H60" s="143"/>
      <c r="I60" s="166"/>
    </row>
    <row r="61" spans="4:9" ht="18.75" customHeight="1">
      <c r="D61" s="174"/>
      <c r="E61" s="173" t="s">
        <v>46</v>
      </c>
      <c r="F61" s="173"/>
      <c r="G61" s="173" t="b">
        <v>0</v>
      </c>
      <c r="H61" s="143"/>
      <c r="I61" s="166"/>
    </row>
    <row r="62" spans="4:9" ht="18.75" customHeight="1">
      <c r="D62" s="174"/>
      <c r="E62" s="173" t="s">
        <v>47</v>
      </c>
      <c r="F62" s="173"/>
      <c r="G62" s="173" t="b">
        <v>0</v>
      </c>
      <c r="H62" s="143"/>
      <c r="I62" s="166"/>
    </row>
    <row r="63" spans="4:9" ht="18.75" customHeight="1">
      <c r="D63" s="174"/>
      <c r="E63" s="173" t="s">
        <v>48</v>
      </c>
      <c r="F63" s="173"/>
      <c r="G63" s="173" t="b">
        <v>0</v>
      </c>
      <c r="H63" s="143"/>
      <c r="I63" s="166"/>
    </row>
    <row r="64" spans="4:9" ht="18.75" customHeight="1">
      <c r="D64" s="174"/>
      <c r="E64" s="173" t="s">
        <v>49</v>
      </c>
      <c r="F64" s="173"/>
      <c r="G64" s="173" t="b">
        <v>0</v>
      </c>
      <c r="H64" s="143"/>
      <c r="I64" s="166"/>
    </row>
    <row r="65" spans="4:8" ht="18.75" customHeight="1">
      <c r="D65" s="174"/>
      <c r="E65" s="172" t="s">
        <v>83</v>
      </c>
      <c r="F65" s="173"/>
      <c r="G65" s="173" t="b">
        <v>1</v>
      </c>
      <c r="H65" s="143"/>
    </row>
    <row r="66" spans="4:9" ht="18.75" customHeight="1">
      <c r="D66" s="174"/>
      <c r="E66" s="173" t="s">
        <v>50</v>
      </c>
      <c r="F66" s="173"/>
      <c r="G66" s="173" t="b">
        <v>0</v>
      </c>
      <c r="H66" s="143"/>
      <c r="I66" s="166"/>
    </row>
    <row r="67" spans="4:9" ht="18.75" customHeight="1">
      <c r="D67" s="174"/>
      <c r="E67" s="173" t="s">
        <v>51</v>
      </c>
      <c r="F67" s="173"/>
      <c r="G67" s="173" t="b">
        <v>0</v>
      </c>
      <c r="H67" s="143"/>
      <c r="I67" s="166"/>
    </row>
    <row r="68" spans="4:9" ht="18.75" customHeight="1">
      <c r="D68" s="174"/>
      <c r="E68" s="173" t="s">
        <v>52</v>
      </c>
      <c r="F68" s="173"/>
      <c r="G68" s="173" t="b">
        <v>0</v>
      </c>
      <c r="H68" s="143"/>
      <c r="I68" s="166"/>
    </row>
    <row r="69" spans="4:8" ht="18.75" customHeight="1">
      <c r="D69" s="175"/>
      <c r="E69" s="172" t="s">
        <v>81</v>
      </c>
      <c r="F69" s="173"/>
      <c r="G69" s="173" t="b">
        <v>1</v>
      </c>
      <c r="H69" s="143"/>
    </row>
    <row r="70" spans="4:9" ht="18.75" customHeight="1">
      <c r="D70" s="175"/>
      <c r="E70" s="173" t="s">
        <v>53</v>
      </c>
      <c r="F70" s="173"/>
      <c r="G70" s="173" t="b">
        <v>0</v>
      </c>
      <c r="H70" s="143"/>
      <c r="I70" s="166"/>
    </row>
    <row r="71" spans="4:9" ht="18.75" customHeight="1">
      <c r="D71" s="175"/>
      <c r="E71" s="173" t="s">
        <v>54</v>
      </c>
      <c r="F71" s="173"/>
      <c r="G71" s="173" t="b">
        <v>0</v>
      </c>
      <c r="H71" s="143"/>
      <c r="I71" s="166"/>
    </row>
    <row r="72" spans="4:9" ht="18.75" customHeight="1">
      <c r="D72" s="175"/>
      <c r="E72" s="173" t="s">
        <v>55</v>
      </c>
      <c r="F72" s="173"/>
      <c r="G72" s="173" t="b">
        <v>0</v>
      </c>
      <c r="H72" s="143"/>
      <c r="I72" s="166"/>
    </row>
    <row r="73" spans="4:9" ht="18.75" customHeight="1">
      <c r="D73" s="175"/>
      <c r="E73" s="173" t="s">
        <v>56</v>
      </c>
      <c r="F73" s="173"/>
      <c r="G73" s="173" t="b">
        <v>0</v>
      </c>
      <c r="H73" s="143"/>
      <c r="I73" s="166"/>
    </row>
    <row r="74" spans="4:8" ht="18.75" customHeight="1">
      <c r="D74" s="175"/>
      <c r="E74" s="172" t="s">
        <v>86</v>
      </c>
      <c r="F74" s="173"/>
      <c r="G74" s="173" t="b">
        <v>1</v>
      </c>
      <c r="H74" s="143"/>
    </row>
    <row r="75" spans="4:9" ht="18.75" customHeight="1">
      <c r="D75" s="175"/>
      <c r="E75" s="173" t="s">
        <v>57</v>
      </c>
      <c r="F75" s="173"/>
      <c r="G75" s="173" t="b">
        <v>0</v>
      </c>
      <c r="H75" s="143"/>
      <c r="I75" s="166"/>
    </row>
    <row r="76" spans="4:9" ht="18.75" customHeight="1">
      <c r="D76" s="175"/>
      <c r="E76" s="173" t="s">
        <v>58</v>
      </c>
      <c r="F76" s="173"/>
      <c r="G76" s="173" t="b">
        <v>0</v>
      </c>
      <c r="H76" s="143"/>
      <c r="I76" s="166"/>
    </row>
    <row r="77" spans="4:9" ht="18.75" customHeight="1">
      <c r="D77" s="175"/>
      <c r="E77" s="173" t="s">
        <v>59</v>
      </c>
      <c r="F77" s="173"/>
      <c r="G77" s="173" t="b">
        <v>0</v>
      </c>
      <c r="H77" s="143"/>
      <c r="I77" s="166"/>
    </row>
    <row r="78" spans="4:8" ht="18.75" customHeight="1">
      <c r="D78" s="175"/>
      <c r="E78" s="172" t="s">
        <v>82</v>
      </c>
      <c r="F78" s="173"/>
      <c r="G78" s="173" t="b">
        <v>1</v>
      </c>
      <c r="H78" s="143"/>
    </row>
    <row r="79" spans="4:8" ht="18.75" customHeight="1">
      <c r="D79" s="175"/>
      <c r="E79" s="173" t="s">
        <v>60</v>
      </c>
      <c r="F79" s="173"/>
      <c r="G79" s="173" t="b">
        <v>1</v>
      </c>
      <c r="H79" s="143"/>
    </row>
    <row r="80" spans="4:8" ht="18.75" customHeight="1">
      <c r="D80" s="175"/>
      <c r="E80" s="173" t="s">
        <v>61</v>
      </c>
      <c r="F80" s="173"/>
      <c r="G80" s="173" t="b">
        <v>0</v>
      </c>
      <c r="H80" s="143"/>
    </row>
    <row r="81" spans="4:9" ht="18.75" customHeight="1">
      <c r="D81" s="175"/>
      <c r="E81" s="173" t="s">
        <v>62</v>
      </c>
      <c r="F81" s="173"/>
      <c r="G81" s="173" t="b">
        <v>0</v>
      </c>
      <c r="H81" s="143"/>
      <c r="I81" s="166"/>
    </row>
    <row r="82" spans="4:9" ht="18.75" customHeight="1">
      <c r="D82" s="175"/>
      <c r="E82" s="173"/>
      <c r="F82" s="170"/>
      <c r="G82" s="170"/>
      <c r="H82" s="143"/>
      <c r="I82" s="166"/>
    </row>
    <row r="83" spans="5:8" ht="18.75" customHeight="1">
      <c r="E83" s="170" t="s">
        <v>63</v>
      </c>
      <c r="F83" s="170"/>
      <c r="G83" s="5"/>
      <c r="H83" s="171"/>
    </row>
    <row r="84" spans="5:7" ht="18.75" customHeight="1">
      <c r="E84" s="170" t="s">
        <v>64</v>
      </c>
      <c r="F84" s="170"/>
      <c r="G84" s="3"/>
    </row>
    <row r="85" spans="5:7" ht="18.75" customHeight="1">
      <c r="E85" s="170" t="s">
        <v>65</v>
      </c>
      <c r="F85" s="170"/>
      <c r="G85" s="3"/>
    </row>
    <row r="86" spans="5:7" ht="18.75" customHeight="1">
      <c r="E86" s="170" t="s">
        <v>66</v>
      </c>
      <c r="F86" s="170"/>
      <c r="G86" s="5"/>
    </row>
    <row r="87" spans="5:7" ht="18.75" customHeight="1">
      <c r="E87" s="170" t="s">
        <v>67</v>
      </c>
      <c r="F87" s="170"/>
      <c r="G87" s="5"/>
    </row>
    <row r="88" spans="5:7" ht="18.75" customHeight="1">
      <c r="E88" s="5"/>
      <c r="F88" s="5"/>
      <c r="G88" s="5"/>
    </row>
    <row r="89" spans="5:7" ht="18.75" customHeight="1">
      <c r="E89" s="5"/>
      <c r="F89" s="5"/>
      <c r="G89" s="5"/>
    </row>
    <row r="90" spans="5:7" ht="18.75" customHeight="1">
      <c r="E90" s="5"/>
      <c r="F90" s="5"/>
      <c r="G90" s="5"/>
    </row>
    <row r="91" spans="5:7" ht="18.75" customHeight="1">
      <c r="E91" s="5"/>
      <c r="F91" s="5"/>
      <c r="G91" s="5"/>
    </row>
    <row r="92" spans="5:7" ht="18.75" customHeight="1">
      <c r="E92" s="5"/>
      <c r="F92" s="5"/>
      <c r="G92" s="5"/>
    </row>
    <row r="93" spans="5:7" ht="18.75" customHeight="1">
      <c r="E93" s="5"/>
      <c r="F93" s="5"/>
      <c r="G93" s="5"/>
    </row>
    <row r="94" spans="5:7" ht="18.75" customHeight="1">
      <c r="E94" s="5"/>
      <c r="F94" s="5"/>
      <c r="G94" s="5"/>
    </row>
  </sheetData>
  <sheetProtection/>
  <printOptions/>
  <pageMargins left="0.75" right="0.75" top="1" bottom="1" header="0.5" footer="0.5"/>
  <pageSetup horizontalDpi="600" verticalDpi="600" orientation="portrait" r:id="rId3"/>
  <drawing r:id="rId2"/>
  <legacyDrawing r:id="rId1"/>
</worksheet>
</file>

<file path=xl/worksheets/sheet10.xml><?xml version="1.0" encoding="utf-8"?>
<worksheet xmlns="http://schemas.openxmlformats.org/spreadsheetml/2006/main" xmlns:r="http://schemas.openxmlformats.org/officeDocument/2006/relationships">
  <sheetPr codeName="Sheet48"/>
  <dimension ref="A1:R266"/>
  <sheetViews>
    <sheetView showGridLines="0" zoomScalePageLayoutView="0" workbookViewId="0" topLeftCell="A1">
      <selection activeCell="Z46" sqref="Z46"/>
    </sheetView>
  </sheetViews>
  <sheetFormatPr defaultColWidth="9.140625" defaultRowHeight="12.75"/>
  <cols>
    <col min="2" max="2" width="17.28125" style="7" bestFit="1" customWidth="1"/>
    <col min="3" max="3" width="6.140625" style="7" bestFit="1" customWidth="1"/>
    <col min="4" max="4" width="12.421875" style="24" bestFit="1" customWidth="1"/>
    <col min="5" max="5" width="9.140625" style="7" customWidth="1"/>
    <col min="6" max="6" width="16.8515625" style="7" bestFit="1" customWidth="1"/>
    <col min="7" max="7" width="5.00390625" style="7" bestFit="1" customWidth="1"/>
    <col min="8" max="8" width="12.421875" style="7" bestFit="1" customWidth="1"/>
    <col min="10" max="10" width="12.421875" style="7" bestFit="1" customWidth="1"/>
    <col min="11" max="18" width="9.140625" style="7" customWidth="1"/>
  </cols>
  <sheetData>
    <row r="1" spans="1:10" ht="18" customHeight="1">
      <c r="A1" s="6" t="s">
        <v>313</v>
      </c>
      <c r="D1" s="8"/>
      <c r="H1" s="8"/>
      <c r="J1" s="8"/>
    </row>
    <row r="2" spans="1:18" ht="18" customHeight="1">
      <c r="A2" s="6"/>
      <c r="B2" s="21" t="s">
        <v>69</v>
      </c>
      <c r="D2" s="8"/>
      <c r="F2" s="21" t="s">
        <v>70</v>
      </c>
      <c r="G2" s="8"/>
      <c r="H2" s="8"/>
      <c r="I2" s="7"/>
      <c r="J2" s="21"/>
      <c r="L2" s="21"/>
      <c r="M2" s="8"/>
      <c r="N2" s="8"/>
      <c r="O2"/>
      <c r="P2" s="21"/>
      <c r="Q2" s="8"/>
      <c r="R2" s="8"/>
    </row>
    <row r="3" spans="1:15" s="18" customFormat="1" ht="15.75">
      <c r="A3" s="16">
        <v>1</v>
      </c>
      <c r="B3" s="17" t="s">
        <v>19</v>
      </c>
      <c r="C3" s="17" t="s">
        <v>76</v>
      </c>
      <c r="D3" s="19" t="s">
        <v>96</v>
      </c>
      <c r="E3"/>
      <c r="F3" s="17" t="s">
        <v>16</v>
      </c>
      <c r="G3" s="17" t="s">
        <v>76</v>
      </c>
      <c r="H3" s="19" t="s">
        <v>96</v>
      </c>
      <c r="J3" s="17"/>
      <c r="K3" s="17"/>
      <c r="L3" s="20"/>
      <c r="M3" s="19"/>
      <c r="N3" s="7"/>
      <c r="O3"/>
    </row>
    <row r="4" spans="1:12" ht="15.75">
      <c r="A4" s="16"/>
      <c r="B4" s="21" t="s">
        <v>315</v>
      </c>
      <c r="C4" s="43">
        <v>0</v>
      </c>
      <c r="D4" s="24">
        <v>-3.1</v>
      </c>
      <c r="E4"/>
      <c r="F4" s="21" t="s">
        <v>316</v>
      </c>
      <c r="G4" s="43">
        <v>0</v>
      </c>
      <c r="H4" s="24">
        <v>-26.5</v>
      </c>
      <c r="J4" s="140"/>
      <c r="K4" s="43"/>
      <c r="L4" s="24"/>
    </row>
    <row r="5" spans="1:12" ht="12.75">
      <c r="A5" s="16"/>
      <c r="C5" s="43">
        <v>1550</v>
      </c>
      <c r="D5" s="24">
        <v>-8.6</v>
      </c>
      <c r="E5"/>
      <c r="F5" s="7" t="s">
        <v>77</v>
      </c>
      <c r="G5" s="43">
        <v>860</v>
      </c>
      <c r="H5" s="24">
        <v>-17.1</v>
      </c>
      <c r="J5" s="44"/>
      <c r="K5" s="43"/>
      <c r="L5" s="24"/>
    </row>
    <row r="6" spans="1:14" ht="12.75">
      <c r="A6" s="16"/>
      <c r="C6" s="43"/>
      <c r="E6"/>
      <c r="F6" s="7" t="s">
        <v>5</v>
      </c>
      <c r="G6" s="43">
        <v>1366</v>
      </c>
      <c r="H6" s="24">
        <v>-12</v>
      </c>
      <c r="K6" s="43"/>
      <c r="L6" s="24"/>
      <c r="N6"/>
    </row>
    <row r="7" spans="1:15" ht="12.75">
      <c r="A7" s="16"/>
      <c r="C7" s="43"/>
      <c r="E7"/>
      <c r="G7" s="43"/>
      <c r="H7" s="24"/>
      <c r="J7"/>
      <c r="K7" s="43"/>
      <c r="L7" s="28"/>
      <c r="M7" s="44"/>
      <c r="N7" s="44"/>
      <c r="O7"/>
    </row>
    <row r="8" spans="1:15" ht="12.75">
      <c r="A8" s="16"/>
      <c r="C8" s="43"/>
      <c r="E8"/>
      <c r="G8" s="43"/>
      <c r="H8" s="24"/>
      <c r="J8"/>
      <c r="K8" s="22"/>
      <c r="L8" s="28"/>
      <c r="M8" s="71"/>
      <c r="N8" s="44"/>
      <c r="O8"/>
    </row>
    <row r="9" spans="1:14" ht="12.75">
      <c r="A9" s="16"/>
      <c r="C9" s="43"/>
      <c r="E9"/>
      <c r="G9" s="43"/>
      <c r="H9" s="24"/>
      <c r="J9"/>
      <c r="K9" s="43"/>
      <c r="L9" s="28"/>
      <c r="M9" s="71"/>
      <c r="N9" s="44"/>
    </row>
    <row r="10" spans="1:15" ht="12.75">
      <c r="A10" s="16"/>
      <c r="C10" s="43"/>
      <c r="E10"/>
      <c r="G10" s="43"/>
      <c r="H10" s="24"/>
      <c r="N10"/>
      <c r="O10"/>
    </row>
    <row r="11" spans="1:15" ht="15.75">
      <c r="A11" s="29">
        <f>A3+1</f>
        <v>2</v>
      </c>
      <c r="B11" s="17" t="s">
        <v>21</v>
      </c>
      <c r="C11" s="17" t="s">
        <v>76</v>
      </c>
      <c r="D11" s="19" t="s">
        <v>96</v>
      </c>
      <c r="E11"/>
      <c r="F11" s="17" t="s">
        <v>55</v>
      </c>
      <c r="G11" s="17" t="s">
        <v>76</v>
      </c>
      <c r="H11" s="19" t="s">
        <v>96</v>
      </c>
      <c r="I11" s="18"/>
      <c r="J11" s="17"/>
      <c r="K11" s="17"/>
      <c r="L11" s="20"/>
      <c r="M11"/>
      <c r="N11"/>
      <c r="O11"/>
    </row>
    <row r="12" spans="1:15" s="18" customFormat="1" ht="15.75">
      <c r="A12" s="29"/>
      <c r="B12" s="21" t="s">
        <v>317</v>
      </c>
      <c r="C12" s="43">
        <v>0</v>
      </c>
      <c r="D12" s="24">
        <v>-38.7</v>
      </c>
      <c r="E12"/>
      <c r="F12" s="21" t="s">
        <v>318</v>
      </c>
      <c r="G12" s="43">
        <v>0</v>
      </c>
      <c r="H12" s="24">
        <v>-58.7</v>
      </c>
      <c r="I12"/>
      <c r="J12" s="33"/>
      <c r="K12" s="43"/>
      <c r="L12" s="24"/>
      <c r="M12" s="7"/>
      <c r="N12"/>
      <c r="O12"/>
    </row>
    <row r="13" spans="1:15" ht="12.75">
      <c r="A13" s="29"/>
      <c r="B13" s="7" t="s">
        <v>77</v>
      </c>
      <c r="C13" s="43">
        <v>530</v>
      </c>
      <c r="D13" s="24">
        <v>-20.8</v>
      </c>
      <c r="E13"/>
      <c r="F13" s="7" t="s">
        <v>77</v>
      </c>
      <c r="G13" s="43">
        <v>428</v>
      </c>
      <c r="H13" s="24">
        <v>-44.8</v>
      </c>
      <c r="J13" s="44"/>
      <c r="K13" s="43"/>
      <c r="L13" s="24"/>
      <c r="N13"/>
      <c r="O13"/>
    </row>
    <row r="14" spans="1:14" ht="12.75">
      <c r="A14" s="29"/>
      <c r="B14" s="7" t="s">
        <v>5</v>
      </c>
      <c r="C14" s="43">
        <v>627</v>
      </c>
      <c r="D14" s="24">
        <v>-18.6</v>
      </c>
      <c r="E14"/>
      <c r="F14" s="7" t="s">
        <v>5</v>
      </c>
      <c r="G14" s="43">
        <v>650</v>
      </c>
      <c r="H14" s="24">
        <v>-40.6</v>
      </c>
      <c r="J14" s="44"/>
      <c r="K14" s="43"/>
      <c r="L14" s="24"/>
      <c r="M14" s="71"/>
      <c r="N14" s="44"/>
    </row>
    <row r="15" spans="1:14" ht="12.75">
      <c r="A15" s="29"/>
      <c r="B15" s="7" t="s">
        <v>79</v>
      </c>
      <c r="C15" s="43">
        <v>630</v>
      </c>
      <c r="D15" s="24">
        <v>-18.5</v>
      </c>
      <c r="E15"/>
      <c r="G15" s="43">
        <v>1550</v>
      </c>
      <c r="H15" s="24">
        <v>-25.1</v>
      </c>
      <c r="J15"/>
      <c r="K15" s="22"/>
      <c r="L15" s="28"/>
      <c r="M15" s="71"/>
      <c r="N15" s="44"/>
    </row>
    <row r="16" spans="1:14" ht="12.75">
      <c r="A16" s="29"/>
      <c r="C16" s="43">
        <v>1460</v>
      </c>
      <c r="D16" s="24">
        <v>0</v>
      </c>
      <c r="E16"/>
      <c r="G16" s="43"/>
      <c r="H16" s="24"/>
      <c r="J16" s="44"/>
      <c r="K16" s="43"/>
      <c r="L16" s="24"/>
      <c r="M16" s="71"/>
      <c r="N16" s="44"/>
    </row>
    <row r="17" spans="1:14" ht="12.75">
      <c r="A17" s="29"/>
      <c r="C17" s="43"/>
      <c r="E17"/>
      <c r="G17" s="43"/>
      <c r="H17" s="24"/>
      <c r="J17" s="44"/>
      <c r="K17" s="43"/>
      <c r="L17" s="24"/>
      <c r="M17" s="71"/>
      <c r="N17" s="44"/>
    </row>
    <row r="18" spans="1:14" ht="12.75">
      <c r="A18" s="29"/>
      <c r="C18" s="43"/>
      <c r="E18"/>
      <c r="G18" s="43"/>
      <c r="H18" s="24"/>
      <c r="J18" s="44"/>
      <c r="K18" s="43"/>
      <c r="L18" s="43"/>
      <c r="M18" s="71"/>
      <c r="N18" s="44"/>
    </row>
    <row r="19" spans="1:14" ht="15.75">
      <c r="A19" s="16">
        <f>A11+1</f>
        <v>3</v>
      </c>
      <c r="B19" s="17" t="s">
        <v>36</v>
      </c>
      <c r="C19" s="17" t="s">
        <v>76</v>
      </c>
      <c r="D19" s="19" t="s">
        <v>96</v>
      </c>
      <c r="E19"/>
      <c r="F19" s="17" t="s">
        <v>7</v>
      </c>
      <c r="G19" s="17" t="s">
        <v>76</v>
      </c>
      <c r="H19" s="19" t="s">
        <v>96</v>
      </c>
      <c r="I19" s="18"/>
      <c r="J19" s="17"/>
      <c r="K19" s="17"/>
      <c r="L19" s="20"/>
      <c r="M19" s="71"/>
      <c r="N19" s="44"/>
    </row>
    <row r="20" spans="1:15" s="18" customFormat="1" ht="15.75">
      <c r="A20" s="16"/>
      <c r="B20" s="21" t="s">
        <v>319</v>
      </c>
      <c r="C20" s="43">
        <v>0</v>
      </c>
      <c r="D20" s="24">
        <v>-55.9</v>
      </c>
      <c r="E20"/>
      <c r="F20" s="21" t="s">
        <v>320</v>
      </c>
      <c r="G20" s="43">
        <v>0</v>
      </c>
      <c r="H20" s="24">
        <v>-63.3</v>
      </c>
      <c r="I20"/>
      <c r="J20" s="33"/>
      <c r="K20" s="43"/>
      <c r="L20" s="24"/>
      <c r="M20"/>
      <c r="N20"/>
      <c r="O20"/>
    </row>
    <row r="21" spans="1:15" ht="12.75">
      <c r="A21" s="16"/>
      <c r="B21" s="7" t="s">
        <v>78</v>
      </c>
      <c r="C21" s="43">
        <v>601</v>
      </c>
      <c r="D21" s="24">
        <v>-35.8</v>
      </c>
      <c r="E21"/>
      <c r="F21" s="7" t="s">
        <v>5</v>
      </c>
      <c r="G21" s="43">
        <v>755</v>
      </c>
      <c r="H21" s="24">
        <v>-39.6</v>
      </c>
      <c r="J21"/>
      <c r="K21" s="43"/>
      <c r="L21" s="24"/>
      <c r="M21" s="71"/>
      <c r="N21"/>
      <c r="O21"/>
    </row>
    <row r="22" spans="1:15" ht="12.75">
      <c r="A22" s="16"/>
      <c r="B22" s="7" t="s">
        <v>77</v>
      </c>
      <c r="C22" s="43">
        <v>680</v>
      </c>
      <c r="D22" s="24">
        <v>-33</v>
      </c>
      <c r="E22"/>
      <c r="F22" s="7" t="s">
        <v>78</v>
      </c>
      <c r="G22" s="43">
        <v>1556</v>
      </c>
      <c r="H22" s="24">
        <v>-44.1</v>
      </c>
      <c r="J22" s="44"/>
      <c r="K22" s="22"/>
      <c r="L22" s="24"/>
      <c r="M22" s="44"/>
      <c r="N22"/>
      <c r="O22"/>
    </row>
    <row r="23" spans="1:15" ht="12.75">
      <c r="A23" s="16"/>
      <c r="B23" s="7" t="s">
        <v>5</v>
      </c>
      <c r="C23" s="43">
        <v>1135</v>
      </c>
      <c r="D23" s="24">
        <v>-21.2</v>
      </c>
      <c r="E23"/>
      <c r="G23" s="43"/>
      <c r="H23" s="24"/>
      <c r="J23" s="44"/>
      <c r="K23" s="31"/>
      <c r="L23" s="24"/>
      <c r="M23" s="44"/>
      <c r="N23"/>
      <c r="O23"/>
    </row>
    <row r="24" spans="1:15" ht="12.75">
      <c r="A24" s="16"/>
      <c r="C24" s="43">
        <v>1550</v>
      </c>
      <c r="D24" s="24">
        <v>-23.9</v>
      </c>
      <c r="E24"/>
      <c r="G24" s="43"/>
      <c r="H24" s="24"/>
      <c r="J24" s="44"/>
      <c r="K24" s="31"/>
      <c r="L24" s="24"/>
      <c r="M24" s="44"/>
      <c r="N24"/>
      <c r="O24"/>
    </row>
    <row r="25" spans="1:15" ht="12.75">
      <c r="A25" s="16"/>
      <c r="C25" s="43"/>
      <c r="E25"/>
      <c r="G25" s="43"/>
      <c r="H25" s="24"/>
      <c r="J25" s="44"/>
      <c r="K25" s="31"/>
      <c r="L25" s="24"/>
      <c r="M25" s="44"/>
      <c r="N25"/>
      <c r="O25"/>
    </row>
    <row r="26" spans="1:15" ht="12.75">
      <c r="A26" s="16"/>
      <c r="C26" s="43"/>
      <c r="E26"/>
      <c r="G26" s="43"/>
      <c r="H26" s="24"/>
      <c r="J26" s="44"/>
      <c r="K26" s="21"/>
      <c r="L26" s="71"/>
      <c r="M26" s="44"/>
      <c r="N26" s="44"/>
      <c r="O26" s="44"/>
    </row>
    <row r="27" spans="1:15" ht="15.75">
      <c r="A27" s="29">
        <f>A19+1</f>
        <v>4</v>
      </c>
      <c r="B27" s="17" t="s">
        <v>2</v>
      </c>
      <c r="C27" s="17" t="s">
        <v>76</v>
      </c>
      <c r="D27" s="19" t="s">
        <v>96</v>
      </c>
      <c r="E27"/>
      <c r="F27" s="17" t="s">
        <v>26</v>
      </c>
      <c r="G27" s="17" t="s">
        <v>76</v>
      </c>
      <c r="H27" s="19" t="s">
        <v>96</v>
      </c>
      <c r="I27" s="18"/>
      <c r="J27" s="17"/>
      <c r="K27" s="17"/>
      <c r="L27" s="20"/>
      <c r="M27"/>
      <c r="N27"/>
      <c r="O27"/>
    </row>
    <row r="28" spans="1:15" s="18" customFormat="1" ht="15.75">
      <c r="A28" s="29"/>
      <c r="B28" s="21" t="s">
        <v>321</v>
      </c>
      <c r="C28" s="43">
        <v>0</v>
      </c>
      <c r="D28" s="24">
        <v>-60.7</v>
      </c>
      <c r="E28"/>
      <c r="F28" s="21" t="s">
        <v>322</v>
      </c>
      <c r="G28" s="43">
        <v>0</v>
      </c>
      <c r="H28" s="24">
        <v>-143.6</v>
      </c>
      <c r="I28"/>
      <c r="J28" s="33"/>
      <c r="K28" s="43"/>
      <c r="L28" s="24"/>
      <c r="M28" s="44"/>
      <c r="N28"/>
      <c r="O28"/>
    </row>
    <row r="29" spans="1:15" ht="12.75">
      <c r="A29" s="29"/>
      <c r="C29" s="43">
        <v>464</v>
      </c>
      <c r="D29" s="24">
        <v>-48.5</v>
      </c>
      <c r="E29"/>
      <c r="F29" s="7" t="s">
        <v>78</v>
      </c>
      <c r="G29" s="43">
        <v>454</v>
      </c>
      <c r="H29" s="24">
        <v>-126.2</v>
      </c>
      <c r="J29" s="21"/>
      <c r="K29" s="43"/>
      <c r="L29" s="24"/>
      <c r="M29" s="71"/>
      <c r="N29" s="44"/>
      <c r="O29"/>
    </row>
    <row r="30" spans="1:15" ht="12.75">
      <c r="A30" s="29"/>
      <c r="C30" s="43">
        <v>558</v>
      </c>
      <c r="D30" s="24">
        <v>-45.8</v>
      </c>
      <c r="E30"/>
      <c r="F30" s="7" t="s">
        <v>77</v>
      </c>
      <c r="G30" s="43">
        <v>742</v>
      </c>
      <c r="H30" s="24">
        <v>-113.8</v>
      </c>
      <c r="J30" s="21"/>
      <c r="K30" s="43"/>
      <c r="L30" s="24"/>
      <c r="M30" s="71"/>
      <c r="N30" s="44"/>
      <c r="O30"/>
    </row>
    <row r="31" spans="1:18" ht="12.75">
      <c r="A31" s="29"/>
      <c r="C31" s="43">
        <v>932</v>
      </c>
      <c r="D31" s="24">
        <v>-39.2</v>
      </c>
      <c r="E31"/>
      <c r="F31" s="7" t="s">
        <v>5</v>
      </c>
      <c r="G31" s="43">
        <v>1415</v>
      </c>
      <c r="H31" s="24">
        <v>-95.5</v>
      </c>
      <c r="J31" s="21"/>
      <c r="K31" s="43"/>
      <c r="L31" s="24"/>
      <c r="M31" s="71"/>
      <c r="N31" s="44"/>
      <c r="O31"/>
      <c r="P31"/>
      <c r="Q31"/>
      <c r="R31"/>
    </row>
    <row r="32" spans="1:18" ht="12.75">
      <c r="A32" s="29"/>
      <c r="C32" s="43">
        <v>1550</v>
      </c>
      <c r="D32" s="24">
        <v>-32</v>
      </c>
      <c r="E32"/>
      <c r="G32" s="43">
        <v>1550</v>
      </c>
      <c r="H32" s="24">
        <v>-97</v>
      </c>
      <c r="J32" s="21"/>
      <c r="K32" s="43"/>
      <c r="L32" s="24"/>
      <c r="M32" s="71"/>
      <c r="N32" s="44"/>
      <c r="O32"/>
      <c r="P32"/>
      <c r="Q32"/>
      <c r="R32"/>
    </row>
    <row r="33" spans="1:18" ht="12.75">
      <c r="A33" s="29"/>
      <c r="C33" s="43"/>
      <c r="E33"/>
      <c r="G33" s="43"/>
      <c r="H33" s="24"/>
      <c r="J33" s="21"/>
      <c r="K33" s="43"/>
      <c r="L33" s="24"/>
      <c r="M33" s="71"/>
      <c r="N33" s="44"/>
      <c r="O33"/>
      <c r="P33"/>
      <c r="Q33"/>
      <c r="R33"/>
    </row>
    <row r="34" spans="1:18" ht="12.75">
      <c r="A34" s="29"/>
      <c r="C34" s="43"/>
      <c r="E34"/>
      <c r="G34" s="43"/>
      <c r="H34" s="24"/>
      <c r="J34" s="21"/>
      <c r="M34" s="71"/>
      <c r="N34" s="44"/>
      <c r="O34"/>
      <c r="P34"/>
      <c r="Q34"/>
      <c r="R34"/>
    </row>
    <row r="35" spans="1:18" ht="15.75">
      <c r="A35" s="16">
        <f>A27+1</f>
        <v>5</v>
      </c>
      <c r="B35" s="17" t="s">
        <v>62</v>
      </c>
      <c r="C35" s="17" t="s">
        <v>76</v>
      </c>
      <c r="D35" s="19" t="s">
        <v>96</v>
      </c>
      <c r="E35"/>
      <c r="F35" s="17" t="s">
        <v>24</v>
      </c>
      <c r="G35" s="17" t="s">
        <v>76</v>
      </c>
      <c r="H35" s="19" t="s">
        <v>96</v>
      </c>
      <c r="I35" s="18"/>
      <c r="J35" s="17"/>
      <c r="K35" s="17"/>
      <c r="L35" s="20"/>
      <c r="M35"/>
      <c r="N35"/>
      <c r="O35"/>
      <c r="P35" s="17"/>
      <c r="Q35" s="17"/>
      <c r="R35" s="20"/>
    </row>
    <row r="36" spans="1:18" s="18" customFormat="1" ht="15.75">
      <c r="A36" s="16"/>
      <c r="B36" s="21" t="s">
        <v>323</v>
      </c>
      <c r="C36" s="43">
        <v>0</v>
      </c>
      <c r="D36" s="24">
        <v>-71.7</v>
      </c>
      <c r="E36"/>
      <c r="F36" s="21" t="s">
        <v>324</v>
      </c>
      <c r="G36" s="43">
        <v>0</v>
      </c>
      <c r="H36" s="24">
        <v>-169.1</v>
      </c>
      <c r="I36"/>
      <c r="J36" s="21"/>
      <c r="K36" s="43"/>
      <c r="L36" s="24"/>
      <c r="M36" s="71"/>
      <c r="N36"/>
      <c r="O36"/>
      <c r="P36" s="33"/>
      <c r="Q36" s="43"/>
      <c r="R36" s="43"/>
    </row>
    <row r="37" spans="1:18" ht="12.75">
      <c r="A37" s="16"/>
      <c r="B37" s="7" t="s">
        <v>78</v>
      </c>
      <c r="C37" s="43">
        <v>704</v>
      </c>
      <c r="D37" s="24">
        <v>-48</v>
      </c>
      <c r="E37"/>
      <c r="F37" s="7" t="s">
        <v>78</v>
      </c>
      <c r="G37" s="43">
        <v>336</v>
      </c>
      <c r="H37" s="24">
        <v>-156.5</v>
      </c>
      <c r="J37" s="21"/>
      <c r="K37" s="43"/>
      <c r="L37" s="24"/>
      <c r="N37" s="44"/>
      <c r="O37"/>
      <c r="P37"/>
      <c r="Q37" s="43"/>
      <c r="R37" s="43"/>
    </row>
    <row r="38" spans="1:18" ht="12.75">
      <c r="A38" s="16"/>
      <c r="C38" s="43">
        <v>1550</v>
      </c>
      <c r="D38" s="24">
        <v>-36.6</v>
      </c>
      <c r="E38"/>
      <c r="F38" s="7" t="s">
        <v>77</v>
      </c>
      <c r="G38" s="43">
        <v>954</v>
      </c>
      <c r="H38" s="24">
        <v>-131.8</v>
      </c>
      <c r="J38" s="21"/>
      <c r="K38" s="43"/>
      <c r="L38" s="24"/>
      <c r="N38" s="44"/>
      <c r="O38"/>
      <c r="P38"/>
      <c r="Q38"/>
      <c r="R38"/>
    </row>
    <row r="39" spans="1:18" ht="12.75">
      <c r="A39" s="16"/>
      <c r="C39" s="43"/>
      <c r="E39"/>
      <c r="F39" s="7" t="s">
        <v>79</v>
      </c>
      <c r="G39" s="43">
        <v>1031</v>
      </c>
      <c r="H39" s="24">
        <v>-128.2</v>
      </c>
      <c r="J39"/>
      <c r="K39" s="22"/>
      <c r="L39" s="28"/>
      <c r="N39" s="44"/>
      <c r="O39"/>
      <c r="P39"/>
      <c r="Q39"/>
      <c r="R39"/>
    </row>
    <row r="40" spans="1:18" ht="12.75">
      <c r="A40" s="16"/>
      <c r="C40" s="43"/>
      <c r="E40"/>
      <c r="F40" s="7" t="s">
        <v>5</v>
      </c>
      <c r="G40" s="43">
        <v>1617</v>
      </c>
      <c r="H40" s="24">
        <v>-93</v>
      </c>
      <c r="J40"/>
      <c r="K40" s="22"/>
      <c r="L40" s="28"/>
      <c r="N40" s="44"/>
      <c r="O40"/>
      <c r="P40"/>
      <c r="Q40"/>
      <c r="R40"/>
    </row>
    <row r="41" spans="1:18" ht="12.75">
      <c r="A41" s="16"/>
      <c r="C41" s="43"/>
      <c r="E41"/>
      <c r="G41" s="43"/>
      <c r="H41" s="24"/>
      <c r="J41"/>
      <c r="K41" s="22"/>
      <c r="L41" s="28"/>
      <c r="N41" s="44"/>
      <c r="O41"/>
      <c r="P41"/>
      <c r="Q41"/>
      <c r="R41"/>
    </row>
    <row r="42" spans="1:18" ht="12.75">
      <c r="A42" s="16"/>
      <c r="C42" s="43"/>
      <c r="E42"/>
      <c r="G42" s="43"/>
      <c r="H42" s="24"/>
      <c r="J42"/>
      <c r="K42"/>
      <c r="L42"/>
      <c r="N42" s="44"/>
      <c r="O42"/>
      <c r="P42"/>
      <c r="Q42"/>
      <c r="R42"/>
    </row>
    <row r="43" spans="1:18" ht="15.75">
      <c r="A43" s="29">
        <f>A35+1</f>
        <v>6</v>
      </c>
      <c r="B43" s="17" t="s">
        <v>31</v>
      </c>
      <c r="C43" s="17" t="s">
        <v>76</v>
      </c>
      <c r="D43" s="19" t="s">
        <v>96</v>
      </c>
      <c r="E43"/>
      <c r="I43" s="18"/>
      <c r="J43" s="17"/>
      <c r="K43" s="17"/>
      <c r="L43" s="20"/>
      <c r="M43"/>
      <c r="N43"/>
      <c r="O43"/>
      <c r="P43" s="17"/>
      <c r="Q43" s="17"/>
      <c r="R43" s="20"/>
    </row>
    <row r="44" spans="1:18" s="18" customFormat="1" ht="15.75">
      <c r="A44" s="29"/>
      <c r="B44" s="21" t="s">
        <v>325</v>
      </c>
      <c r="C44" s="43">
        <v>0</v>
      </c>
      <c r="D44" s="24">
        <v>-154.3</v>
      </c>
      <c r="E44"/>
      <c r="F44" s="7"/>
      <c r="G44" s="7"/>
      <c r="H44" s="7"/>
      <c r="I44"/>
      <c r="J44" s="33"/>
      <c r="K44" s="43"/>
      <c r="L44" s="24"/>
      <c r="M44" s="7"/>
      <c r="N44"/>
      <c r="O44"/>
      <c r="P44" s="7"/>
      <c r="Q44" s="7"/>
      <c r="R44" s="7"/>
    </row>
    <row r="45" spans="1:15" ht="12.75">
      <c r="A45" s="29"/>
      <c r="B45" s="7" t="s">
        <v>78</v>
      </c>
      <c r="C45" s="43">
        <v>371</v>
      </c>
      <c r="D45" s="24">
        <v>-139</v>
      </c>
      <c r="E45"/>
      <c r="J45" s="44"/>
      <c r="K45" s="43"/>
      <c r="L45" s="24"/>
      <c r="O45"/>
    </row>
    <row r="46" spans="1:15" ht="12.75">
      <c r="A46" s="29"/>
      <c r="B46" s="7" t="s">
        <v>77</v>
      </c>
      <c r="C46" s="43">
        <v>933</v>
      </c>
      <c r="D46" s="24">
        <v>-113.8</v>
      </c>
      <c r="E46"/>
      <c r="J46" s="44"/>
      <c r="K46" s="43"/>
      <c r="L46" s="24"/>
      <c r="O46"/>
    </row>
    <row r="47" spans="1:15" ht="12.75">
      <c r="A47" s="29"/>
      <c r="B47" s="7" t="s">
        <v>79</v>
      </c>
      <c r="C47" s="43">
        <v>1156</v>
      </c>
      <c r="D47" s="24">
        <v>-109.2</v>
      </c>
      <c r="E47"/>
      <c r="J47" s="21"/>
      <c r="K47" s="43"/>
      <c r="L47" s="24"/>
      <c r="O47"/>
    </row>
    <row r="48" spans="1:15" ht="12.75">
      <c r="A48" s="29"/>
      <c r="B48" s="7" t="s">
        <v>5</v>
      </c>
      <c r="C48" s="43">
        <v>1577</v>
      </c>
      <c r="D48" s="24">
        <v>-83.2</v>
      </c>
      <c r="E48"/>
      <c r="J48"/>
      <c r="K48" s="22"/>
      <c r="L48" s="28"/>
      <c r="O48"/>
    </row>
    <row r="49" spans="1:15" ht="12.75">
      <c r="A49" s="29"/>
      <c r="C49" s="43"/>
      <c r="J49"/>
      <c r="K49" s="22"/>
      <c r="L49" s="28"/>
      <c r="O49"/>
    </row>
    <row r="50" spans="1:15" ht="12.75">
      <c r="A50" s="29"/>
      <c r="C50" s="43"/>
      <c r="J50"/>
      <c r="K50"/>
      <c r="L50"/>
      <c r="O50"/>
    </row>
    <row r="51" spans="1:18" ht="12.75">
      <c r="A51" s="16">
        <f>A43+1</f>
        <v>7</v>
      </c>
      <c r="B51" s="17"/>
      <c r="C51" s="17"/>
      <c r="D51" s="19"/>
      <c r="I51" s="18"/>
      <c r="J51" s="17"/>
      <c r="K51" s="17"/>
      <c r="L51" s="20"/>
      <c r="M51"/>
      <c r="N51"/>
      <c r="O51"/>
      <c r="P51" s="17"/>
      <c r="Q51" s="17"/>
      <c r="R51" s="20"/>
    </row>
    <row r="52" spans="1:18" s="18" customFormat="1" ht="12.75">
      <c r="A52" s="16"/>
      <c r="B52" s="33"/>
      <c r="C52" s="43"/>
      <c r="D52" s="24"/>
      <c r="E52" s="17"/>
      <c r="F52" s="7"/>
      <c r="G52" s="7"/>
      <c r="H52" s="7"/>
      <c r="I52"/>
      <c r="J52" s="21"/>
      <c r="K52" s="43"/>
      <c r="L52" s="24"/>
      <c r="M52" s="7"/>
      <c r="N52" s="7"/>
      <c r="O52"/>
      <c r="P52"/>
      <c r="Q52"/>
      <c r="R52"/>
    </row>
    <row r="53" spans="1:18" ht="12.75">
      <c r="A53" s="16"/>
      <c r="B53" s="44"/>
      <c r="C53" s="43"/>
      <c r="J53" s="21"/>
      <c r="K53" s="43"/>
      <c r="L53" s="24"/>
      <c r="O53"/>
      <c r="P53"/>
      <c r="Q53"/>
      <c r="R53"/>
    </row>
    <row r="54" spans="1:15" ht="12.75">
      <c r="A54" s="16"/>
      <c r="B54" s="141"/>
      <c r="C54" s="43"/>
      <c r="J54" s="21"/>
      <c r="K54" s="43"/>
      <c r="L54" s="24"/>
      <c r="O54"/>
    </row>
    <row r="55" spans="1:18" ht="12.75">
      <c r="A55" s="16"/>
      <c r="B55" s="27"/>
      <c r="C55" s="43"/>
      <c r="K55" s="43"/>
      <c r="L55" s="24"/>
      <c r="M55"/>
      <c r="N55"/>
      <c r="O55"/>
      <c r="P55"/>
      <c r="Q55"/>
      <c r="R55"/>
    </row>
    <row r="56" spans="1:18" ht="12.75">
      <c r="A56" s="16"/>
      <c r="B56" s="21"/>
      <c r="C56" s="43"/>
      <c r="K56" s="43"/>
      <c r="L56" s="24"/>
      <c r="M56"/>
      <c r="N56"/>
      <c r="O56"/>
      <c r="P56"/>
      <c r="Q56"/>
      <c r="R56"/>
    </row>
    <row r="57" spans="1:15" ht="12.75">
      <c r="A57" s="16"/>
      <c r="C57" s="43"/>
      <c r="K57" s="43"/>
      <c r="L57" s="24"/>
      <c r="M57"/>
      <c r="N57"/>
      <c r="O57"/>
    </row>
    <row r="58" spans="1:15" ht="12.75">
      <c r="A58" s="16"/>
      <c r="C58" s="43"/>
      <c r="M58"/>
      <c r="N58"/>
      <c r="O58"/>
    </row>
    <row r="59" spans="1:18" ht="12.75">
      <c r="A59" s="29">
        <f>A51+1</f>
        <v>8</v>
      </c>
      <c r="B59" s="17"/>
      <c r="C59" s="17"/>
      <c r="D59" s="19"/>
      <c r="I59" s="18"/>
      <c r="J59" s="17"/>
      <c r="K59" s="17"/>
      <c r="L59" s="20"/>
      <c r="M59"/>
      <c r="N59"/>
      <c r="O59"/>
      <c r="P59" s="17"/>
      <c r="Q59" s="17"/>
      <c r="R59" s="20"/>
    </row>
    <row r="60" spans="1:18" s="18" customFormat="1" ht="12.75">
      <c r="A60" s="29"/>
      <c r="B60" s="21"/>
      <c r="C60" s="43"/>
      <c r="D60" s="24"/>
      <c r="E60" s="17"/>
      <c r="F60" s="7"/>
      <c r="G60" s="7"/>
      <c r="H60" s="7"/>
      <c r="I60"/>
      <c r="J60" s="33"/>
      <c r="K60" s="43"/>
      <c r="L60" s="24"/>
      <c r="M60" s="7"/>
      <c r="N60" s="7"/>
      <c r="O60"/>
      <c r="P60" s="7"/>
      <c r="Q60" s="7"/>
      <c r="R60" s="7"/>
    </row>
    <row r="61" spans="1:15" ht="12.75">
      <c r="A61" s="29"/>
      <c r="B61" s="27"/>
      <c r="C61" s="43"/>
      <c r="J61" s="44"/>
      <c r="K61" s="43"/>
      <c r="L61" s="24"/>
      <c r="N61"/>
      <c r="O61"/>
    </row>
    <row r="62" spans="1:15" ht="12.75">
      <c r="A62" s="29"/>
      <c r="B62" s="27"/>
      <c r="C62" s="43"/>
      <c r="J62"/>
      <c r="K62" s="22"/>
      <c r="L62" s="28"/>
      <c r="O62"/>
    </row>
    <row r="63" spans="1:15" ht="12.75">
      <c r="A63" s="29"/>
      <c r="B63" s="27"/>
      <c r="C63" s="43"/>
      <c r="K63" s="43"/>
      <c r="L63" s="24"/>
      <c r="M63"/>
      <c r="N63"/>
      <c r="O63"/>
    </row>
    <row r="64" spans="1:15" ht="12.75">
      <c r="A64" s="29"/>
      <c r="B64" s="27"/>
      <c r="C64" s="43"/>
      <c r="K64" s="43"/>
      <c r="L64" s="24"/>
      <c r="M64"/>
      <c r="N64"/>
      <c r="O64"/>
    </row>
    <row r="65" spans="1:15" ht="12.75">
      <c r="A65" s="29"/>
      <c r="C65" s="43"/>
      <c r="K65" s="43"/>
      <c r="L65" s="24"/>
      <c r="M65"/>
      <c r="N65"/>
      <c r="O65"/>
    </row>
    <row r="66" spans="1:15" ht="12.75">
      <c r="A66" s="29"/>
      <c r="C66" s="43"/>
      <c r="M66"/>
      <c r="N66"/>
      <c r="O66"/>
    </row>
    <row r="67" spans="1:18" ht="12.75">
      <c r="A67" s="16">
        <f>A59+1</f>
        <v>9</v>
      </c>
      <c r="B67" s="17"/>
      <c r="C67" s="17"/>
      <c r="D67" s="19"/>
      <c r="I67" s="18"/>
      <c r="J67" s="17"/>
      <c r="K67" s="17"/>
      <c r="L67" s="20"/>
      <c r="M67"/>
      <c r="N67"/>
      <c r="O67"/>
      <c r="P67" s="17"/>
      <c r="Q67" s="17"/>
      <c r="R67" s="20"/>
    </row>
    <row r="68" spans="1:18" s="18" customFormat="1" ht="12.75">
      <c r="A68" s="16"/>
      <c r="B68" s="21"/>
      <c r="C68" s="43"/>
      <c r="D68" s="24"/>
      <c r="E68" s="17"/>
      <c r="F68" s="21"/>
      <c r="G68" s="7"/>
      <c r="H68" s="24"/>
      <c r="I68"/>
      <c r="J68" s="33"/>
      <c r="K68" s="43"/>
      <c r="L68" s="24"/>
      <c r="M68" s="7"/>
      <c r="N68" s="7"/>
      <c r="O68"/>
      <c r="P68" s="7"/>
      <c r="Q68" s="7"/>
      <c r="R68" s="7"/>
    </row>
    <row r="69" spans="1:15" ht="12.75">
      <c r="A69" s="16"/>
      <c r="B69" s="27"/>
      <c r="C69" s="25"/>
      <c r="H69" s="24"/>
      <c r="J69" s="44"/>
      <c r="K69" s="43"/>
      <c r="L69" s="24"/>
      <c r="O69"/>
    </row>
    <row r="70" spans="1:15" ht="12.75">
      <c r="A70" s="16"/>
      <c r="B70" s="27"/>
      <c r="C70" s="25"/>
      <c r="H70" s="24"/>
      <c r="J70" s="44"/>
      <c r="K70" s="43"/>
      <c r="L70" s="24"/>
      <c r="O70"/>
    </row>
    <row r="71" spans="1:15" ht="12.75">
      <c r="A71" s="16"/>
      <c r="B71" s="27"/>
      <c r="C71" s="25"/>
      <c r="H71" s="24"/>
      <c r="J71" s="44"/>
      <c r="K71" s="43"/>
      <c r="L71" s="24"/>
      <c r="N71"/>
      <c r="O71"/>
    </row>
    <row r="72" spans="1:15" ht="12.75">
      <c r="A72" s="16"/>
      <c r="B72" s="27"/>
      <c r="C72" s="25"/>
      <c r="H72" s="24"/>
      <c r="J72" s="44"/>
      <c r="K72" s="43"/>
      <c r="L72" s="24"/>
      <c r="M72"/>
      <c r="N72"/>
      <c r="O72"/>
    </row>
    <row r="73" spans="1:15" ht="12.75">
      <c r="A73" s="16"/>
      <c r="C73" s="43"/>
      <c r="H73" s="24"/>
      <c r="J73" s="44"/>
      <c r="K73" s="43"/>
      <c r="L73" s="24"/>
      <c r="M73"/>
      <c r="N73"/>
      <c r="O73"/>
    </row>
    <row r="74" spans="1:15" ht="12.75">
      <c r="A74" s="16"/>
      <c r="C74" s="43"/>
      <c r="H74" s="24"/>
      <c r="M74"/>
      <c r="N74"/>
      <c r="O74"/>
    </row>
    <row r="75" spans="1:18" ht="12.75">
      <c r="A75" s="29">
        <f>A67+1</f>
        <v>10</v>
      </c>
      <c r="B75" s="17"/>
      <c r="C75" s="17"/>
      <c r="D75" s="19"/>
      <c r="F75" s="17"/>
      <c r="G75" s="17"/>
      <c r="H75" s="19"/>
      <c r="I75" s="18"/>
      <c r="J75" s="17"/>
      <c r="K75" s="17"/>
      <c r="L75" s="20"/>
      <c r="M75"/>
      <c r="N75"/>
      <c r="O75"/>
      <c r="P75" s="17"/>
      <c r="Q75" s="17"/>
      <c r="R75" s="20"/>
    </row>
    <row r="76" spans="1:18" s="18" customFormat="1" ht="12.75">
      <c r="A76" s="29"/>
      <c r="B76" s="33"/>
      <c r="C76" s="43"/>
      <c r="D76" s="24"/>
      <c r="E76" s="17"/>
      <c r="F76" s="21"/>
      <c r="G76" s="7"/>
      <c r="H76" s="24"/>
      <c r="I76"/>
      <c r="J76" s="33"/>
      <c r="K76" s="43"/>
      <c r="L76" s="24"/>
      <c r="M76" s="7"/>
      <c r="N76" s="7"/>
      <c r="O76"/>
      <c r="P76" s="7"/>
      <c r="Q76" s="7"/>
      <c r="R76" s="7"/>
    </row>
    <row r="77" spans="1:15" ht="12.75">
      <c r="A77" s="29"/>
      <c r="B77" s="27"/>
      <c r="C77" s="43"/>
      <c r="H77" s="24"/>
      <c r="J77" s="44"/>
      <c r="K77" s="43"/>
      <c r="L77" s="24"/>
      <c r="O77"/>
    </row>
    <row r="78" spans="1:15" ht="12.75">
      <c r="A78" s="29"/>
      <c r="B78" s="27"/>
      <c r="C78" s="43"/>
      <c r="H78" s="24"/>
      <c r="J78" s="142"/>
      <c r="K78" s="43"/>
      <c r="L78" s="24"/>
      <c r="O78"/>
    </row>
    <row r="79" spans="1:18" ht="12.75">
      <c r="A79" s="29"/>
      <c r="B79" s="27"/>
      <c r="C79" s="43"/>
      <c r="H79" s="24"/>
      <c r="J79" s="142"/>
      <c r="K79" s="43"/>
      <c r="L79" s="24"/>
      <c r="O79"/>
      <c r="P79"/>
      <c r="Q79"/>
      <c r="R79"/>
    </row>
    <row r="80" spans="1:18" ht="12.75">
      <c r="A80" s="29"/>
      <c r="B80" s="27"/>
      <c r="C80" s="43"/>
      <c r="H80" s="24"/>
      <c r="J80" s="142"/>
      <c r="K80" s="43"/>
      <c r="L80" s="24"/>
      <c r="M80"/>
      <c r="N80"/>
      <c r="O80"/>
      <c r="P80"/>
      <c r="Q80"/>
      <c r="R80"/>
    </row>
    <row r="81" spans="1:18" ht="12.75">
      <c r="A81" s="29"/>
      <c r="C81" s="43"/>
      <c r="H81" s="24"/>
      <c r="J81" s="142"/>
      <c r="K81" s="43"/>
      <c r="L81" s="24"/>
      <c r="M81"/>
      <c r="N81"/>
      <c r="O81"/>
      <c r="P81"/>
      <c r="Q81"/>
      <c r="R81"/>
    </row>
    <row r="82" spans="1:18" ht="12.75">
      <c r="A82" s="29"/>
      <c r="C82" s="43"/>
      <c r="H82" s="24"/>
      <c r="J82" s="142"/>
      <c r="K82" s="44"/>
      <c r="L82" s="71"/>
      <c r="M82"/>
      <c r="N82"/>
      <c r="O82"/>
      <c r="P82"/>
      <c r="Q82"/>
      <c r="R82"/>
    </row>
    <row r="83" spans="1:18" ht="12.75">
      <c r="A83" s="16">
        <f>A75+1</f>
        <v>11</v>
      </c>
      <c r="B83" s="17"/>
      <c r="C83" s="17"/>
      <c r="D83" s="19"/>
      <c r="F83" s="17"/>
      <c r="G83" s="17"/>
      <c r="H83" s="19"/>
      <c r="I83" s="18"/>
      <c r="J83" s="17"/>
      <c r="K83" s="17"/>
      <c r="L83" s="20"/>
      <c r="M83"/>
      <c r="N83"/>
      <c r="O83"/>
      <c r="P83" s="17"/>
      <c r="Q83" s="17"/>
      <c r="R83" s="20"/>
    </row>
    <row r="84" spans="1:18" s="18" customFormat="1" ht="12.75">
      <c r="A84" s="16"/>
      <c r="B84" s="33"/>
      <c r="C84" s="43"/>
      <c r="D84" s="24"/>
      <c r="E84" s="17"/>
      <c r="F84" s="21"/>
      <c r="G84" s="7"/>
      <c r="H84" s="24"/>
      <c r="I84"/>
      <c r="J84" s="33"/>
      <c r="K84" s="43"/>
      <c r="L84" s="24"/>
      <c r="M84" s="7"/>
      <c r="N84" s="7"/>
      <c r="O84"/>
      <c r="P84"/>
      <c r="Q84"/>
      <c r="R84"/>
    </row>
    <row r="85" spans="1:18" ht="12.75">
      <c r="A85" s="16"/>
      <c r="B85" s="44"/>
      <c r="C85" s="43"/>
      <c r="H85" s="24"/>
      <c r="J85" s="44"/>
      <c r="K85" s="43"/>
      <c r="L85" s="24"/>
      <c r="N85"/>
      <c r="O85"/>
      <c r="P85"/>
      <c r="Q85"/>
      <c r="R85"/>
    </row>
    <row r="86" spans="1:18" ht="12.75">
      <c r="A86" s="16"/>
      <c r="B86" s="142"/>
      <c r="C86" s="43"/>
      <c r="H86" s="24"/>
      <c r="J86" s="142"/>
      <c r="K86" s="43"/>
      <c r="L86" s="24"/>
      <c r="O86"/>
      <c r="P86"/>
      <c r="Q86"/>
      <c r="R86"/>
    </row>
    <row r="87" spans="1:18" ht="12.75">
      <c r="A87" s="16"/>
      <c r="C87" s="43"/>
      <c r="H87" s="24"/>
      <c r="J87"/>
      <c r="K87" s="22"/>
      <c r="L87" s="28"/>
      <c r="M87"/>
      <c r="N87"/>
      <c r="O87"/>
      <c r="P87"/>
      <c r="Q87"/>
      <c r="R87"/>
    </row>
    <row r="88" spans="1:18" ht="12.75">
      <c r="A88" s="16"/>
      <c r="C88" s="43"/>
      <c r="H88" s="24"/>
      <c r="J88"/>
      <c r="K88" s="22"/>
      <c r="L88" s="28"/>
      <c r="M88"/>
      <c r="N88"/>
      <c r="O88"/>
      <c r="P88"/>
      <c r="Q88"/>
      <c r="R88"/>
    </row>
    <row r="89" spans="1:18" ht="12.75">
      <c r="A89" s="16"/>
      <c r="C89" s="43"/>
      <c r="H89" s="24"/>
      <c r="J89"/>
      <c r="K89" s="22"/>
      <c r="L89" s="28"/>
      <c r="M89"/>
      <c r="N89"/>
      <c r="O89"/>
      <c r="P89"/>
      <c r="Q89"/>
      <c r="R89"/>
    </row>
    <row r="90" spans="1:18" ht="12.75">
      <c r="A90" s="16"/>
      <c r="C90" s="43"/>
      <c r="J90"/>
      <c r="K90"/>
      <c r="L90"/>
      <c r="M90"/>
      <c r="N90"/>
      <c r="O90"/>
      <c r="P90"/>
      <c r="Q90"/>
      <c r="R90"/>
    </row>
    <row r="91" spans="1:18" ht="12.75">
      <c r="A91" s="29">
        <f>A83+1</f>
        <v>12</v>
      </c>
      <c r="J91" s="17"/>
      <c r="K91" s="17"/>
      <c r="L91" s="20"/>
      <c r="M91"/>
      <c r="N91"/>
      <c r="O91"/>
      <c r="P91" s="17"/>
      <c r="Q91" s="17"/>
      <c r="R91" s="20"/>
    </row>
    <row r="92" spans="1:18" ht="12.75">
      <c r="A92" s="29"/>
      <c r="J92" s="21"/>
      <c r="K92" s="43"/>
      <c r="L92" s="43"/>
      <c r="O92"/>
      <c r="P92"/>
      <c r="Q92"/>
      <c r="R92"/>
    </row>
    <row r="93" spans="1:18" ht="12.75">
      <c r="A93" s="29"/>
      <c r="J93" s="21"/>
      <c r="K93" s="43"/>
      <c r="L93" s="43"/>
      <c r="O93"/>
      <c r="P93"/>
      <c r="Q93"/>
      <c r="R93"/>
    </row>
    <row r="94" spans="1:18" ht="12.75">
      <c r="A94" s="29"/>
      <c r="J94" s="21"/>
      <c r="O94"/>
      <c r="P94"/>
      <c r="Q94"/>
      <c r="R94"/>
    </row>
    <row r="95" spans="1:15" ht="12.75">
      <c r="A95" s="29"/>
      <c r="J95" s="21"/>
      <c r="N95"/>
      <c r="O95"/>
    </row>
    <row r="96" spans="1:15" ht="12.75">
      <c r="A96" s="29"/>
      <c r="J96" s="21"/>
      <c r="O96"/>
    </row>
    <row r="97" spans="1:12" ht="12.75">
      <c r="A97" s="29"/>
      <c r="J97"/>
      <c r="K97"/>
      <c r="L97"/>
    </row>
    <row r="98" spans="1:12" ht="12.75">
      <c r="A98" s="29"/>
      <c r="J98"/>
      <c r="K98"/>
      <c r="L98"/>
    </row>
    <row r="99" spans="1:15" ht="12.75">
      <c r="A99" s="16">
        <f>A91+1</f>
        <v>13</v>
      </c>
      <c r="J99" s="17"/>
      <c r="K99" s="17"/>
      <c r="L99" s="20"/>
      <c r="M99"/>
      <c r="N99"/>
      <c r="O99"/>
    </row>
    <row r="100" spans="1:13" ht="12.75">
      <c r="A100" s="16"/>
      <c r="J100" s="33"/>
      <c r="K100" s="43"/>
      <c r="L100" s="43"/>
      <c r="M100" s="44"/>
    </row>
    <row r="101" spans="1:13" ht="12.75">
      <c r="A101" s="16"/>
      <c r="J101" s="21"/>
      <c r="K101" s="43"/>
      <c r="L101" s="43"/>
      <c r="M101" s="44"/>
    </row>
    <row r="102" spans="1:12" ht="12.75">
      <c r="A102" s="16"/>
      <c r="B102" s="21"/>
      <c r="C102" s="43"/>
      <c r="J102" s="21"/>
      <c r="L102" s="71"/>
    </row>
    <row r="103" spans="1:10" ht="12.75">
      <c r="A103" s="16"/>
      <c r="B103" s="21"/>
      <c r="C103" s="43"/>
      <c r="J103" s="21"/>
    </row>
    <row r="104" spans="1:10" ht="12.75">
      <c r="A104" s="16"/>
      <c r="B104" s="21"/>
      <c r="C104" s="43"/>
      <c r="J104" s="21"/>
    </row>
    <row r="105" spans="1:12" ht="12.75">
      <c r="A105" s="16"/>
      <c r="C105" s="43"/>
      <c r="J105"/>
      <c r="K105"/>
      <c r="L105"/>
    </row>
    <row r="106" spans="1:12" ht="12.75">
      <c r="A106" s="16"/>
      <c r="D106" s="7"/>
      <c r="J106"/>
      <c r="K106"/>
      <c r="L106"/>
    </row>
    <row r="107" spans="1:15" ht="12.75">
      <c r="A107" s="29">
        <f>A99+1</f>
        <v>14</v>
      </c>
      <c r="J107" s="17"/>
      <c r="K107" s="17"/>
      <c r="L107" s="20"/>
      <c r="M107"/>
      <c r="N107"/>
      <c r="O107"/>
    </row>
    <row r="108" spans="1:13" ht="12.75">
      <c r="A108" s="29"/>
      <c r="J108" s="21"/>
      <c r="K108" s="43"/>
      <c r="L108" s="43"/>
      <c r="M108" s="44"/>
    </row>
    <row r="109" spans="1:13" ht="12.75">
      <c r="A109" s="29"/>
      <c r="J109"/>
      <c r="K109" s="43"/>
      <c r="L109" s="43"/>
      <c r="M109" s="44"/>
    </row>
    <row r="110" spans="1:13" ht="12.75">
      <c r="A110" s="29"/>
      <c r="B110" s="21"/>
      <c r="C110" s="43"/>
      <c r="J110" s="21"/>
      <c r="K110" s="71"/>
      <c r="M110" s="44"/>
    </row>
    <row r="111" spans="1:13" ht="12.75">
      <c r="A111" s="29"/>
      <c r="B111" s="21"/>
      <c r="C111" s="43"/>
      <c r="J111" s="21"/>
      <c r="M111" s="44"/>
    </row>
    <row r="112" spans="1:13" ht="12.75">
      <c r="A112" s="29"/>
      <c r="C112" s="43"/>
      <c r="J112"/>
      <c r="K112"/>
      <c r="L112"/>
      <c r="M112" s="44"/>
    </row>
    <row r="113" spans="1:13" ht="12.75">
      <c r="A113" s="29"/>
      <c r="C113" s="43"/>
      <c r="J113"/>
      <c r="K113"/>
      <c r="L113"/>
      <c r="M113" s="44"/>
    </row>
    <row r="114" spans="1:13" ht="12.75">
      <c r="A114" s="29"/>
      <c r="D114" s="7"/>
      <c r="J114"/>
      <c r="K114"/>
      <c r="L114"/>
      <c r="M114" s="44"/>
    </row>
    <row r="115" spans="1:15" ht="12.75">
      <c r="A115" s="16">
        <f>A107+1</f>
        <v>15</v>
      </c>
      <c r="M115"/>
      <c r="N115"/>
      <c r="O115"/>
    </row>
    <row r="116" spans="1:13" ht="12.75">
      <c r="A116" s="16"/>
      <c r="M116" s="44"/>
    </row>
    <row r="117" ht="12.75">
      <c r="A117" s="16"/>
    </row>
    <row r="118" spans="1:3" ht="12.75">
      <c r="A118" s="16"/>
      <c r="B118" s="44"/>
      <c r="C118" s="43"/>
    </row>
    <row r="119" spans="1:15" ht="12.75">
      <c r="A119" s="16"/>
      <c r="B119" s="44"/>
      <c r="C119" s="43"/>
      <c r="J119" s="44"/>
      <c r="K119" s="44"/>
      <c r="L119" s="71"/>
      <c r="M119"/>
      <c r="N119"/>
      <c r="O119"/>
    </row>
    <row r="120" spans="1:15" ht="12.75">
      <c r="A120" s="16"/>
      <c r="B120" s="44"/>
      <c r="C120" s="43"/>
      <c r="J120" s="44"/>
      <c r="K120" s="44"/>
      <c r="L120" s="71"/>
      <c r="M120"/>
      <c r="N120"/>
      <c r="O120"/>
    </row>
    <row r="121" spans="1:15" ht="12.75">
      <c r="A121" s="16"/>
      <c r="C121" s="43"/>
      <c r="J121"/>
      <c r="K121"/>
      <c r="L121"/>
      <c r="M121"/>
      <c r="N121"/>
      <c r="O121"/>
    </row>
    <row r="122" spans="1:15" ht="12.75">
      <c r="A122" s="16"/>
      <c r="J122"/>
      <c r="K122"/>
      <c r="L122"/>
      <c r="M122"/>
      <c r="N122"/>
      <c r="O122"/>
    </row>
    <row r="123" spans="1:15" ht="12.75">
      <c r="A123" s="29">
        <f>A115+1</f>
        <v>16</v>
      </c>
      <c r="J123" s="17"/>
      <c r="K123" s="17"/>
      <c r="L123" s="20"/>
      <c r="M123"/>
      <c r="N123"/>
      <c r="O123"/>
    </row>
    <row r="124" spans="1:15" ht="12.75">
      <c r="A124" s="29"/>
      <c r="J124" s="21"/>
      <c r="K124" s="43"/>
      <c r="L124" s="43"/>
      <c r="M124"/>
      <c r="N124"/>
      <c r="O124"/>
    </row>
    <row r="125" spans="1:15" ht="12.75">
      <c r="A125" s="29"/>
      <c r="J125" s="44"/>
      <c r="K125" s="43"/>
      <c r="L125" s="43"/>
      <c r="M125"/>
      <c r="N125"/>
      <c r="O125"/>
    </row>
    <row r="126" spans="1:15" ht="12.75">
      <c r="A126" s="29"/>
      <c r="J126" s="44"/>
      <c r="K126" s="43"/>
      <c r="L126" s="43"/>
      <c r="M126"/>
      <c r="N126"/>
      <c r="O126"/>
    </row>
    <row r="127" spans="1:15" ht="12.75">
      <c r="A127" s="29"/>
      <c r="J127" s="44"/>
      <c r="K127" s="43"/>
      <c r="L127" s="43"/>
      <c r="M127"/>
      <c r="N127"/>
      <c r="O127"/>
    </row>
    <row r="128" spans="1:15" ht="12.75">
      <c r="A128" s="29"/>
      <c r="M128"/>
      <c r="N128"/>
      <c r="O128"/>
    </row>
    <row r="129" spans="1:15" ht="12.75">
      <c r="A129" s="29"/>
      <c r="M129"/>
      <c r="N129"/>
      <c r="O129"/>
    </row>
    <row r="130" spans="1:15" ht="12.75">
      <c r="A130" s="29"/>
      <c r="J130"/>
      <c r="K130"/>
      <c r="L130"/>
      <c r="M130"/>
      <c r="N130"/>
      <c r="O130"/>
    </row>
    <row r="131" spans="1:15" ht="12.75">
      <c r="A131" s="16">
        <f>A123+1</f>
        <v>17</v>
      </c>
      <c r="J131" s="17"/>
      <c r="K131" s="17"/>
      <c r="L131" s="20"/>
      <c r="M131"/>
      <c r="N131"/>
      <c r="O131"/>
    </row>
    <row r="132" spans="1:15" ht="12.75">
      <c r="A132" s="16"/>
      <c r="J132" s="33"/>
      <c r="K132" s="43"/>
      <c r="L132" s="43"/>
      <c r="M132"/>
      <c r="N132"/>
      <c r="O132"/>
    </row>
    <row r="133" spans="1:15" ht="12.75">
      <c r="A133" s="16"/>
      <c r="J133" s="44"/>
      <c r="K133" s="43"/>
      <c r="L133" s="43"/>
      <c r="M133"/>
      <c r="N133"/>
      <c r="O133"/>
    </row>
    <row r="134" spans="1:15" ht="12.75">
      <c r="A134" s="16"/>
      <c r="J134"/>
      <c r="K134"/>
      <c r="L134"/>
      <c r="M134"/>
      <c r="N134"/>
      <c r="O134"/>
    </row>
    <row r="135" ht="12.75">
      <c r="A135" s="16"/>
    </row>
    <row r="136" ht="12.75">
      <c r="A136" s="16"/>
    </row>
    <row r="137" ht="12.75">
      <c r="A137" s="16"/>
    </row>
    <row r="138" ht="12.75">
      <c r="A138" s="16"/>
    </row>
    <row r="139" ht="12.75">
      <c r="A139" s="29">
        <f>A131+1</f>
        <v>18</v>
      </c>
    </row>
    <row r="140" ht="12.75">
      <c r="A140" s="29"/>
    </row>
    <row r="141" ht="12.75">
      <c r="A141" s="29"/>
    </row>
    <row r="142" ht="12.75">
      <c r="A142" s="29"/>
    </row>
    <row r="143" ht="12.75">
      <c r="A143" s="29"/>
    </row>
    <row r="144" ht="12.75">
      <c r="A144" s="29"/>
    </row>
    <row r="145" ht="12.75">
      <c r="A145" s="29"/>
    </row>
    <row r="146" ht="12.75">
      <c r="A146" s="29"/>
    </row>
    <row r="147" ht="12.75">
      <c r="A147" s="16">
        <f>A139+1</f>
        <v>19</v>
      </c>
    </row>
    <row r="148" ht="12.75">
      <c r="A148" s="16"/>
    </row>
    <row r="149" ht="12.75">
      <c r="A149" s="16"/>
    </row>
    <row r="150" ht="12.75">
      <c r="A150" s="16"/>
    </row>
    <row r="151" ht="12.75">
      <c r="A151" s="16"/>
    </row>
    <row r="152" ht="12.75">
      <c r="A152" s="16"/>
    </row>
    <row r="153" ht="12.75">
      <c r="A153" s="16"/>
    </row>
    <row r="154" spans="1:5" ht="12.75">
      <c r="A154" s="16"/>
      <c r="B154" s="49"/>
      <c r="C154" s="49"/>
      <c r="D154" s="49"/>
      <c r="E154" s="49"/>
    </row>
    <row r="155" spans="1:4" ht="15.75">
      <c r="A155" s="29">
        <v>1</v>
      </c>
      <c r="B155" s="17" t="s">
        <v>2</v>
      </c>
      <c r="C155" s="17" t="s">
        <v>76</v>
      </c>
      <c r="D155" s="19" t="s">
        <v>96</v>
      </c>
    </row>
    <row r="156" spans="1:4" ht="15.75">
      <c r="A156" s="29"/>
      <c r="B156" s="33" t="s">
        <v>321</v>
      </c>
      <c r="C156" s="43">
        <v>0</v>
      </c>
      <c r="D156" s="24">
        <v>-60.7</v>
      </c>
    </row>
    <row r="157" spans="1:4" ht="12.75">
      <c r="A157" s="29"/>
      <c r="C157" s="43">
        <v>464</v>
      </c>
      <c r="D157" s="24">
        <v>-48.5</v>
      </c>
    </row>
    <row r="158" spans="1:4" ht="12.75">
      <c r="A158" s="29"/>
      <c r="B158" s="44"/>
      <c r="C158" s="43">
        <v>558</v>
      </c>
      <c r="D158" s="24">
        <v>-45.8</v>
      </c>
    </row>
    <row r="159" spans="1:4" ht="12.75">
      <c r="A159" s="29"/>
      <c r="C159" s="43">
        <v>932</v>
      </c>
      <c r="D159" s="24">
        <v>-39.2</v>
      </c>
    </row>
    <row r="160" spans="1:4" ht="12.75">
      <c r="A160" s="29"/>
      <c r="C160" s="43">
        <v>1550</v>
      </c>
      <c r="D160" s="24">
        <v>-32</v>
      </c>
    </row>
    <row r="161" spans="1:3" ht="12.75">
      <c r="A161" s="29"/>
      <c r="C161" s="43"/>
    </row>
    <row r="162" ht="12.75">
      <c r="A162" s="29"/>
    </row>
    <row r="163" spans="1:4" ht="15.75">
      <c r="A163" s="16">
        <f>A155+1</f>
        <v>2</v>
      </c>
      <c r="B163" s="17" t="s">
        <v>7</v>
      </c>
      <c r="C163" s="17" t="s">
        <v>76</v>
      </c>
      <c r="D163" s="19" t="s">
        <v>96</v>
      </c>
    </row>
    <row r="164" spans="1:4" ht="15.75">
      <c r="A164" s="16"/>
      <c r="B164" s="33" t="s">
        <v>320</v>
      </c>
      <c r="C164" s="43">
        <v>0</v>
      </c>
      <c r="D164" s="24">
        <v>-63.3</v>
      </c>
    </row>
    <row r="165" spans="1:4" ht="12.75">
      <c r="A165" s="16"/>
      <c r="B165" s="7" t="s">
        <v>5</v>
      </c>
      <c r="C165" s="43">
        <v>755</v>
      </c>
      <c r="D165" s="24">
        <v>-39.6</v>
      </c>
    </row>
    <row r="166" spans="1:4" ht="12.75">
      <c r="A166" s="16"/>
      <c r="B166" s="7" t="s">
        <v>78</v>
      </c>
      <c r="C166" s="43">
        <v>1556</v>
      </c>
      <c r="D166" s="24">
        <v>-44.1</v>
      </c>
    </row>
    <row r="167" spans="1:3" ht="12.75">
      <c r="A167" s="16"/>
      <c r="C167" s="43"/>
    </row>
    <row r="168" spans="1:3" ht="12.75">
      <c r="A168" s="16"/>
      <c r="C168" s="43"/>
    </row>
    <row r="169" spans="1:3" ht="12.75">
      <c r="A169" s="16"/>
      <c r="C169" s="43"/>
    </row>
    <row r="170" ht="12.75">
      <c r="A170" s="16"/>
    </row>
    <row r="171" spans="1:4" ht="15.75">
      <c r="A171" s="29">
        <f>A163+1</f>
        <v>3</v>
      </c>
      <c r="B171" s="17" t="s">
        <v>16</v>
      </c>
      <c r="C171" s="17" t="s">
        <v>76</v>
      </c>
      <c r="D171" s="19" t="s">
        <v>96</v>
      </c>
    </row>
    <row r="172" spans="1:4" ht="15.75">
      <c r="A172" s="29"/>
      <c r="B172" s="33" t="s">
        <v>316</v>
      </c>
      <c r="C172" s="43">
        <v>0</v>
      </c>
      <c r="D172" s="24">
        <v>-26.5</v>
      </c>
    </row>
    <row r="173" spans="1:4" ht="12.75">
      <c r="A173" s="29"/>
      <c r="B173" s="43" t="s">
        <v>77</v>
      </c>
      <c r="C173" s="43">
        <v>860</v>
      </c>
      <c r="D173" s="24">
        <v>-17.1</v>
      </c>
    </row>
    <row r="174" spans="1:4" ht="12.75">
      <c r="A174" s="29"/>
      <c r="B174" s="43" t="s">
        <v>5</v>
      </c>
      <c r="C174" s="43">
        <v>1366</v>
      </c>
      <c r="D174" s="24">
        <v>-12</v>
      </c>
    </row>
    <row r="175" spans="1:3" ht="12.75">
      <c r="A175" s="29"/>
      <c r="C175" s="43"/>
    </row>
    <row r="176" spans="1:3" ht="12.75">
      <c r="A176" s="29"/>
      <c r="C176" s="43"/>
    </row>
    <row r="177" spans="1:3" ht="12.75">
      <c r="A177" s="29"/>
      <c r="C177" s="43"/>
    </row>
    <row r="178" ht="12.75">
      <c r="A178" s="29"/>
    </row>
    <row r="179" spans="1:4" ht="15.75">
      <c r="A179" s="16">
        <f>A171+1</f>
        <v>4</v>
      </c>
      <c r="B179" s="17" t="s">
        <v>19</v>
      </c>
      <c r="C179" s="17" t="s">
        <v>76</v>
      </c>
      <c r="D179" s="19" t="s">
        <v>96</v>
      </c>
    </row>
    <row r="180" spans="1:4" ht="15.75">
      <c r="A180" s="16"/>
      <c r="B180" s="17" t="s">
        <v>326</v>
      </c>
      <c r="C180" s="25">
        <v>0</v>
      </c>
      <c r="D180" s="26">
        <v>-3.1</v>
      </c>
    </row>
    <row r="181" spans="1:4" ht="12.75">
      <c r="A181" s="16"/>
      <c r="C181" s="43">
        <v>1550</v>
      </c>
      <c r="D181" s="24">
        <v>-8.6</v>
      </c>
    </row>
    <row r="182" spans="1:3" ht="12.75">
      <c r="A182" s="16"/>
      <c r="C182" s="43"/>
    </row>
    <row r="183" spans="1:3" ht="12.75">
      <c r="A183" s="16"/>
      <c r="B183" s="44"/>
      <c r="C183" s="43"/>
    </row>
    <row r="184" spans="1:3" ht="12.75">
      <c r="A184" s="16"/>
      <c r="B184" s="44"/>
      <c r="C184" s="31"/>
    </row>
    <row r="185" spans="1:3" ht="12.75">
      <c r="A185" s="16"/>
      <c r="B185" s="44"/>
      <c r="C185" s="31"/>
    </row>
    <row r="186" spans="1:4" ht="12.75">
      <c r="A186" s="16"/>
      <c r="B186" s="44"/>
      <c r="C186" s="21"/>
      <c r="D186" s="71"/>
    </row>
    <row r="187" spans="1:4" ht="15.75">
      <c r="A187" s="29">
        <f>A179+1</f>
        <v>5</v>
      </c>
      <c r="B187" s="17" t="s">
        <v>21</v>
      </c>
      <c r="C187" s="17" t="s">
        <v>76</v>
      </c>
      <c r="D187" s="19" t="s">
        <v>96</v>
      </c>
    </row>
    <row r="188" spans="1:4" ht="15.75">
      <c r="A188" s="29"/>
      <c r="B188" s="33" t="s">
        <v>317</v>
      </c>
      <c r="C188" s="43">
        <v>0</v>
      </c>
      <c r="D188" s="26">
        <v>-38.7</v>
      </c>
    </row>
    <row r="189" spans="1:4" ht="12.75">
      <c r="A189" s="29"/>
      <c r="B189" s="44" t="s">
        <v>77</v>
      </c>
      <c r="C189" s="43">
        <v>530</v>
      </c>
      <c r="D189" s="24">
        <v>-20.8</v>
      </c>
    </row>
    <row r="190" spans="1:4" ht="12.75">
      <c r="A190" s="29"/>
      <c r="B190" s="141" t="s">
        <v>5</v>
      </c>
      <c r="C190" s="43">
        <v>627</v>
      </c>
      <c r="D190" s="24">
        <v>-18.6</v>
      </c>
    </row>
    <row r="191" spans="1:4" ht="12.75">
      <c r="A191" s="29"/>
      <c r="B191" s="27" t="s">
        <v>79</v>
      </c>
      <c r="C191" s="43">
        <v>630</v>
      </c>
      <c r="D191" s="24">
        <v>-18.5</v>
      </c>
    </row>
    <row r="192" spans="1:4" ht="12.75">
      <c r="A192" s="29"/>
      <c r="B192" s="21"/>
      <c r="C192" s="43">
        <v>1460</v>
      </c>
      <c r="D192" s="24">
        <v>0</v>
      </c>
    </row>
    <row r="193" spans="1:3" ht="12.75">
      <c r="A193" s="29"/>
      <c r="B193" s="21"/>
      <c r="C193" s="43"/>
    </row>
    <row r="194" spans="1:4" ht="12.75">
      <c r="A194" s="29"/>
      <c r="B194" s="21"/>
      <c r="D194" s="7"/>
    </row>
    <row r="195" spans="1:4" ht="15.75">
      <c r="A195" s="16">
        <f>A187+1</f>
        <v>6</v>
      </c>
      <c r="B195" s="17" t="s">
        <v>24</v>
      </c>
      <c r="C195" s="17" t="s">
        <v>76</v>
      </c>
      <c r="D195" s="19" t="s">
        <v>96</v>
      </c>
    </row>
    <row r="196" spans="1:4" ht="15.75">
      <c r="A196" s="16"/>
      <c r="B196" s="21" t="s">
        <v>324</v>
      </c>
      <c r="C196" s="43">
        <v>0</v>
      </c>
      <c r="D196" s="24">
        <v>-169.1</v>
      </c>
    </row>
    <row r="197" spans="1:4" ht="12.75">
      <c r="A197" s="16"/>
      <c r="B197" s="44" t="s">
        <v>78</v>
      </c>
      <c r="C197" s="43">
        <v>336</v>
      </c>
      <c r="D197" s="24">
        <v>-156.5</v>
      </c>
    </row>
    <row r="198" spans="1:4" ht="12.75">
      <c r="A198" s="16"/>
      <c r="B198" s="141" t="s">
        <v>77</v>
      </c>
      <c r="C198" s="43">
        <v>954</v>
      </c>
      <c r="D198" s="24">
        <v>-131.8</v>
      </c>
    </row>
    <row r="199" spans="1:4" ht="12.75">
      <c r="A199" s="16"/>
      <c r="B199" s="27" t="s">
        <v>79</v>
      </c>
      <c r="C199" s="43">
        <v>1031</v>
      </c>
      <c r="D199" s="24">
        <v>-128.2</v>
      </c>
    </row>
    <row r="200" spans="1:4" ht="12.75">
      <c r="A200" s="16"/>
      <c r="B200" s="21" t="s">
        <v>5</v>
      </c>
      <c r="C200" s="43">
        <v>1617</v>
      </c>
      <c r="D200" s="24">
        <v>-93</v>
      </c>
    </row>
    <row r="201" spans="1:3" ht="12.75">
      <c r="A201" s="16"/>
      <c r="C201" s="43"/>
    </row>
    <row r="202" spans="1:4" ht="12.75">
      <c r="A202" s="16"/>
      <c r="D202" s="7"/>
    </row>
    <row r="203" spans="1:4" ht="15.75">
      <c r="A203" s="29">
        <f>A195+1</f>
        <v>7</v>
      </c>
      <c r="B203" s="17" t="s">
        <v>26</v>
      </c>
      <c r="C203" s="17" t="s">
        <v>76</v>
      </c>
      <c r="D203" s="19" t="s">
        <v>96</v>
      </c>
    </row>
    <row r="204" spans="1:4" ht="15.75">
      <c r="A204" s="29"/>
      <c r="B204" s="33" t="s">
        <v>322</v>
      </c>
      <c r="C204" s="43">
        <v>0</v>
      </c>
      <c r="D204" s="24">
        <v>-143.6</v>
      </c>
    </row>
    <row r="205" spans="1:4" ht="12.75">
      <c r="A205" s="29"/>
      <c r="B205" s="44" t="s">
        <v>78</v>
      </c>
      <c r="C205" s="43">
        <v>454</v>
      </c>
      <c r="D205" s="24">
        <v>-126.2</v>
      </c>
    </row>
    <row r="206" spans="1:4" ht="12.75">
      <c r="A206" s="29"/>
      <c r="B206" s="141" t="s">
        <v>77</v>
      </c>
      <c r="C206" s="43">
        <v>742</v>
      </c>
      <c r="D206" s="24">
        <v>-113.8</v>
      </c>
    </row>
    <row r="207" spans="1:4" ht="12.75">
      <c r="A207" s="29"/>
      <c r="B207" s="27" t="s">
        <v>5</v>
      </c>
      <c r="C207" s="43">
        <v>1415</v>
      </c>
      <c r="D207" s="24">
        <v>-95.5</v>
      </c>
    </row>
    <row r="208" spans="1:4" ht="12.75">
      <c r="A208" s="29"/>
      <c r="B208" s="21"/>
      <c r="C208" s="43">
        <v>1550</v>
      </c>
      <c r="D208" s="24">
        <v>-97</v>
      </c>
    </row>
    <row r="209" spans="1:3" ht="12.75">
      <c r="A209" s="29"/>
      <c r="C209" s="43"/>
    </row>
    <row r="210" spans="1:4" ht="12.75">
      <c r="A210" s="29"/>
      <c r="D210" s="7"/>
    </row>
    <row r="211" spans="1:4" ht="15.75">
      <c r="A211" s="16">
        <f>A203+1</f>
        <v>8</v>
      </c>
      <c r="B211" s="17" t="s">
        <v>31</v>
      </c>
      <c r="C211" s="17" t="s">
        <v>76</v>
      </c>
      <c r="D211" s="19" t="s">
        <v>96</v>
      </c>
    </row>
    <row r="212" spans="1:4" ht="15.75">
      <c r="A212" s="16"/>
      <c r="B212" s="21" t="s">
        <v>325</v>
      </c>
      <c r="C212" s="43">
        <v>0</v>
      </c>
      <c r="D212" s="24">
        <v>-154.3</v>
      </c>
    </row>
    <row r="213" spans="1:4" ht="12.75">
      <c r="A213" s="16"/>
      <c r="B213" s="27" t="s">
        <v>78</v>
      </c>
      <c r="C213" s="43">
        <v>371</v>
      </c>
      <c r="D213" s="24">
        <v>-139</v>
      </c>
    </row>
    <row r="214" spans="1:4" ht="12.75">
      <c r="A214" s="16"/>
      <c r="B214" s="27" t="s">
        <v>77</v>
      </c>
      <c r="C214" s="43">
        <v>933</v>
      </c>
      <c r="D214" s="24">
        <v>-113.8</v>
      </c>
    </row>
    <row r="215" spans="1:4" ht="12.75">
      <c r="A215" s="16"/>
      <c r="B215" s="27" t="s">
        <v>79</v>
      </c>
      <c r="C215" s="43">
        <v>1156</v>
      </c>
      <c r="D215" s="24">
        <v>-109.2</v>
      </c>
    </row>
    <row r="216" spans="1:4" ht="12.75">
      <c r="A216" s="16"/>
      <c r="B216" s="27" t="s">
        <v>5</v>
      </c>
      <c r="C216" s="43">
        <v>1577</v>
      </c>
      <c r="D216" s="24">
        <v>-83.2</v>
      </c>
    </row>
    <row r="217" spans="1:3" ht="12.75">
      <c r="A217" s="16"/>
      <c r="C217" s="43"/>
    </row>
    <row r="218" spans="1:4" ht="12.75">
      <c r="A218" s="16"/>
      <c r="D218" s="7"/>
    </row>
    <row r="219" spans="1:4" ht="15.75">
      <c r="A219" s="29">
        <f>A211+1</f>
        <v>9</v>
      </c>
      <c r="B219" s="17" t="s">
        <v>36</v>
      </c>
      <c r="C219" s="17" t="s">
        <v>76</v>
      </c>
      <c r="D219" s="19" t="s">
        <v>96</v>
      </c>
    </row>
    <row r="220" spans="1:4" ht="15.75">
      <c r="A220" s="29"/>
      <c r="B220" s="21" t="s">
        <v>319</v>
      </c>
      <c r="C220" s="43">
        <v>0</v>
      </c>
      <c r="D220" s="24">
        <v>-55.9</v>
      </c>
    </row>
    <row r="221" spans="1:4" ht="12.75">
      <c r="A221" s="29"/>
      <c r="B221" s="27" t="s">
        <v>78</v>
      </c>
      <c r="C221" s="25">
        <v>601</v>
      </c>
      <c r="D221" s="24">
        <v>-35.8</v>
      </c>
    </row>
    <row r="222" spans="1:4" ht="12.75">
      <c r="A222" s="29"/>
      <c r="B222" s="27" t="s">
        <v>77</v>
      </c>
      <c r="C222" s="25">
        <v>680</v>
      </c>
      <c r="D222" s="24">
        <v>-33</v>
      </c>
    </row>
    <row r="223" spans="1:4" ht="12.75">
      <c r="A223" s="29"/>
      <c r="B223" s="27" t="s">
        <v>5</v>
      </c>
      <c r="C223" s="25">
        <v>1135</v>
      </c>
      <c r="D223" s="24">
        <v>-21.2</v>
      </c>
    </row>
    <row r="224" spans="1:4" ht="12.75">
      <c r="A224" s="29"/>
      <c r="B224" s="27"/>
      <c r="C224" s="25">
        <v>1550</v>
      </c>
      <c r="D224" s="24">
        <v>-23.9</v>
      </c>
    </row>
    <row r="225" spans="1:3" ht="12.75">
      <c r="A225" s="29"/>
      <c r="C225" s="43"/>
    </row>
    <row r="226" ht="12.75">
      <c r="A226" s="29"/>
    </row>
    <row r="227" spans="1:4" ht="15.75">
      <c r="A227" s="16">
        <f>A219+1</f>
        <v>10</v>
      </c>
      <c r="B227" s="17" t="s">
        <v>55</v>
      </c>
      <c r="C227" s="17" t="s">
        <v>76</v>
      </c>
      <c r="D227" s="19" t="s">
        <v>96</v>
      </c>
    </row>
    <row r="228" spans="1:4" ht="15.75">
      <c r="A228" s="16"/>
      <c r="B228" s="33" t="s">
        <v>318</v>
      </c>
      <c r="C228" s="43">
        <v>0</v>
      </c>
      <c r="D228" s="24">
        <v>-58.7</v>
      </c>
    </row>
    <row r="229" spans="1:4" ht="12.75">
      <c r="A229" s="16"/>
      <c r="B229" s="27" t="s">
        <v>77</v>
      </c>
      <c r="C229" s="43">
        <v>428</v>
      </c>
      <c r="D229" s="24">
        <v>-44.8</v>
      </c>
    </row>
    <row r="230" spans="1:4" ht="12.75">
      <c r="A230" s="16"/>
      <c r="B230" s="27" t="s">
        <v>5</v>
      </c>
      <c r="C230" s="43">
        <v>650</v>
      </c>
      <c r="D230" s="24">
        <v>-40.6</v>
      </c>
    </row>
    <row r="231" spans="1:4" ht="12.75">
      <c r="A231" s="16"/>
      <c r="B231" s="27"/>
      <c r="C231" s="43">
        <v>1550</v>
      </c>
      <c r="D231" s="24">
        <v>-25.1</v>
      </c>
    </row>
    <row r="232" spans="1:3" ht="12.75">
      <c r="A232" s="16"/>
      <c r="B232" s="27"/>
      <c r="C232" s="43"/>
    </row>
    <row r="233" spans="1:3" ht="12.75">
      <c r="A233" s="16"/>
      <c r="C233" s="43"/>
    </row>
    <row r="234" spans="1:4" ht="12.75">
      <c r="A234" s="16"/>
      <c r="D234" s="7"/>
    </row>
    <row r="235" spans="1:4" ht="15.75">
      <c r="A235" s="29">
        <f>A227+1</f>
        <v>11</v>
      </c>
      <c r="B235" s="17" t="s">
        <v>62</v>
      </c>
      <c r="C235" s="17" t="s">
        <v>76</v>
      </c>
      <c r="D235" s="19" t="s">
        <v>96</v>
      </c>
    </row>
    <row r="236" spans="1:4" ht="15.75">
      <c r="A236" s="29"/>
      <c r="B236" s="33" t="s">
        <v>323</v>
      </c>
      <c r="C236" s="43">
        <v>0</v>
      </c>
      <c r="D236" s="24">
        <v>-71.7</v>
      </c>
    </row>
    <row r="237" spans="1:4" ht="12.75">
      <c r="A237" s="29"/>
      <c r="B237" s="44" t="s">
        <v>78</v>
      </c>
      <c r="C237" s="43">
        <v>704</v>
      </c>
      <c r="D237" s="24">
        <v>-48</v>
      </c>
    </row>
    <row r="238" spans="1:4" ht="12.75">
      <c r="A238" s="29"/>
      <c r="B238" s="142"/>
      <c r="C238" s="43">
        <v>1550</v>
      </c>
      <c r="D238" s="24">
        <v>-36.6</v>
      </c>
    </row>
    <row r="239" ht="12.75">
      <c r="A239" s="29"/>
    </row>
    <row r="240" ht="12.75">
      <c r="A240" s="29"/>
    </row>
    <row r="241" ht="12.75">
      <c r="A241" s="29"/>
    </row>
    <row r="242" ht="12.75">
      <c r="A242" s="29"/>
    </row>
    <row r="243" ht="12.75">
      <c r="A243" s="16">
        <f>A235+1</f>
        <v>12</v>
      </c>
    </row>
    <row r="244" ht="12.75">
      <c r="A244" s="16"/>
    </row>
    <row r="245" ht="12.75">
      <c r="A245" s="16"/>
    </row>
    <row r="246" ht="12.75">
      <c r="A246" s="16"/>
    </row>
    <row r="247" ht="12.75">
      <c r="A247" s="16"/>
    </row>
    <row r="248" ht="12.75">
      <c r="A248" s="16"/>
    </row>
    <row r="249" ht="12.75">
      <c r="A249" s="16"/>
    </row>
    <row r="250" ht="12.75">
      <c r="A250" s="16"/>
    </row>
    <row r="251" spans="1:4" ht="15.75">
      <c r="A251" s="29">
        <f>A243+1</f>
        <v>13</v>
      </c>
      <c r="B251" s="17" t="s">
        <v>271</v>
      </c>
      <c r="C251" s="17" t="s">
        <v>76</v>
      </c>
      <c r="D251" s="19" t="s">
        <v>96</v>
      </c>
    </row>
    <row r="252" spans="1:4" ht="12.75">
      <c r="A252" s="29"/>
      <c r="B252" s="33" t="s">
        <v>314</v>
      </c>
      <c r="C252" s="43">
        <v>0</v>
      </c>
      <c r="D252" s="24">
        <v>13.7</v>
      </c>
    </row>
    <row r="253" spans="1:4" ht="12.75">
      <c r="A253" s="29"/>
      <c r="B253" s="44" t="s">
        <v>78</v>
      </c>
      <c r="C253" s="43">
        <v>312</v>
      </c>
      <c r="D253" s="24">
        <v>1.5</v>
      </c>
    </row>
    <row r="254" spans="1:4" ht="12.75">
      <c r="A254" s="29"/>
      <c r="B254" s="44" t="s">
        <v>79</v>
      </c>
      <c r="C254" s="43">
        <f>312+(700-312)*13/16</f>
        <v>627.25</v>
      </c>
      <c r="D254" s="24">
        <v>0</v>
      </c>
    </row>
    <row r="255" ht="12.75">
      <c r="A255" s="29"/>
    </row>
    <row r="256" ht="12.75">
      <c r="A256" s="29"/>
    </row>
    <row r="257" ht="12.75">
      <c r="A257" s="29"/>
    </row>
    <row r="258" ht="12.75">
      <c r="A258" s="29"/>
    </row>
    <row r="259" ht="12.75">
      <c r="A259" s="16">
        <f>A251+1</f>
        <v>14</v>
      </c>
    </row>
    <row r="260" ht="12.75">
      <c r="A260" s="16"/>
    </row>
    <row r="261" ht="12.75">
      <c r="A261" s="16"/>
    </row>
    <row r="262" ht="12.75">
      <c r="A262" s="16"/>
    </row>
    <row r="263" ht="12.75">
      <c r="A263" s="16"/>
    </row>
    <row r="264" ht="12.75">
      <c r="A264" s="16"/>
    </row>
    <row r="265" ht="12.75">
      <c r="A265" s="16"/>
    </row>
    <row r="266" ht="12.75">
      <c r="A266" s="16"/>
    </row>
  </sheetData>
  <sheetProtection/>
  <printOptions/>
  <pageMargins left="0.75" right="0.75" top="1" bottom="1" header="0.5" footer="0.5"/>
  <pageSetup horizontalDpi="600" verticalDpi="600" orientation="portrait" r:id="rId4"/>
  <drawing r:id="rId3"/>
  <legacyDrawing r:id="rId2"/>
</worksheet>
</file>

<file path=xl/worksheets/sheet11.xml><?xml version="1.0" encoding="utf-8"?>
<worksheet xmlns="http://schemas.openxmlformats.org/spreadsheetml/2006/main" xmlns:r="http://schemas.openxmlformats.org/officeDocument/2006/relationships">
  <sheetPr codeName="Sheet19"/>
  <dimension ref="A1:U387"/>
  <sheetViews>
    <sheetView showGridLines="0" zoomScalePageLayoutView="0" workbookViewId="0" topLeftCell="A304">
      <selection activeCell="D364" sqref="D364:D370"/>
    </sheetView>
  </sheetViews>
  <sheetFormatPr defaultColWidth="9.140625" defaultRowHeight="12.75"/>
  <cols>
    <col min="1" max="1" width="5.28125" style="21" customWidth="1"/>
    <col min="2" max="2" width="19.8515625" style="7" bestFit="1" customWidth="1"/>
    <col min="3" max="3" width="5.00390625" style="7" bestFit="1" customWidth="1"/>
    <col min="4" max="4" width="12.421875" style="24" bestFit="1" customWidth="1"/>
    <col min="5" max="5" width="3.28125" style="7" bestFit="1" customWidth="1"/>
    <col min="6" max="6" width="17.28125" style="7" bestFit="1" customWidth="1"/>
    <col min="7" max="7" width="5.57421875" style="7" bestFit="1" customWidth="1"/>
    <col min="8" max="8" width="12.421875" style="7" bestFit="1" customWidth="1"/>
    <col min="9" max="9" width="3.28125" style="0" customWidth="1"/>
    <col min="10" max="10" width="17.28125" style="7" bestFit="1" customWidth="1"/>
    <col min="11" max="11" width="6.8515625" style="7" customWidth="1"/>
    <col min="12" max="12" width="12.421875" style="7" bestFit="1" customWidth="1"/>
    <col min="13" max="13" width="3.57421875" style="7" customWidth="1"/>
    <col min="14" max="14" width="19.8515625" style="7" bestFit="1" customWidth="1"/>
    <col min="15" max="15" width="5.00390625" style="7" bestFit="1" customWidth="1"/>
    <col min="16" max="16" width="12.421875" style="7" bestFit="1" customWidth="1"/>
    <col min="17" max="17" width="4.7109375" style="7" customWidth="1"/>
    <col min="18" max="18" width="19.57421875" style="7" bestFit="1" customWidth="1"/>
    <col min="19" max="19" width="6.57421875" style="0" bestFit="1" customWidth="1"/>
    <col min="20" max="20" width="12.421875" style="0" bestFit="1" customWidth="1"/>
  </cols>
  <sheetData>
    <row r="1" spans="1:10" ht="18" customHeight="1">
      <c r="A1" s="6" t="s">
        <v>327</v>
      </c>
      <c r="D1" s="8"/>
      <c r="H1" s="8"/>
      <c r="J1" s="8"/>
    </row>
    <row r="2" spans="1:21" ht="18" customHeight="1">
      <c r="A2" s="6"/>
      <c r="B2" s="21" t="s">
        <v>69</v>
      </c>
      <c r="D2" s="8"/>
      <c r="F2" s="21" t="s">
        <v>70</v>
      </c>
      <c r="H2" s="8"/>
      <c r="I2" s="7"/>
      <c r="J2" s="21" t="s">
        <v>71</v>
      </c>
      <c r="L2" s="21"/>
      <c r="N2" s="21" t="s">
        <v>72</v>
      </c>
      <c r="O2" s="143" t="s">
        <v>328</v>
      </c>
      <c r="P2" s="21"/>
      <c r="R2" s="21" t="s">
        <v>73</v>
      </c>
      <c r="S2" s="143" t="s">
        <v>328</v>
      </c>
      <c r="T2" s="21"/>
      <c r="U2" s="7"/>
    </row>
    <row r="3" spans="1:21" s="18" customFormat="1" ht="15.75">
      <c r="A3" s="16">
        <v>1</v>
      </c>
      <c r="B3" s="17" t="s">
        <v>329</v>
      </c>
      <c r="C3" s="17" t="s">
        <v>76</v>
      </c>
      <c r="D3" s="20" t="s">
        <v>96</v>
      </c>
      <c r="E3"/>
      <c r="F3" s="17" t="s">
        <v>30</v>
      </c>
      <c r="G3" s="17" t="s">
        <v>76</v>
      </c>
      <c r="H3" s="20" t="s">
        <v>96</v>
      </c>
      <c r="I3" s="7"/>
      <c r="J3" s="17" t="s">
        <v>9</v>
      </c>
      <c r="K3" s="17" t="s">
        <v>76</v>
      </c>
      <c r="L3" s="20" t="s">
        <v>96</v>
      </c>
      <c r="M3" s="7"/>
      <c r="N3" s="17" t="s">
        <v>36</v>
      </c>
      <c r="O3" s="17" t="s">
        <v>76</v>
      </c>
      <c r="P3" s="20" t="s">
        <v>96</v>
      </c>
      <c r="Q3"/>
      <c r="R3" s="17" t="s">
        <v>9</v>
      </c>
      <c r="S3" s="17" t="s">
        <v>76</v>
      </c>
      <c r="T3" s="20" t="s">
        <v>96</v>
      </c>
      <c r="U3"/>
    </row>
    <row r="4" spans="1:20" ht="15.75">
      <c r="A4" s="16"/>
      <c r="B4" s="21" t="s">
        <v>334</v>
      </c>
      <c r="C4" s="43">
        <v>0</v>
      </c>
      <c r="D4" s="24">
        <v>-3.1</v>
      </c>
      <c r="E4"/>
      <c r="F4" s="21" t="s">
        <v>335</v>
      </c>
      <c r="G4" s="43">
        <v>0</v>
      </c>
      <c r="H4" s="24">
        <v>-8</v>
      </c>
      <c r="I4" s="7"/>
      <c r="J4" s="21" t="s">
        <v>336</v>
      </c>
      <c r="K4" s="43">
        <v>0</v>
      </c>
      <c r="L4" s="24">
        <v>-9.6</v>
      </c>
      <c r="N4" s="21" t="s">
        <v>337</v>
      </c>
      <c r="O4" s="43">
        <v>0</v>
      </c>
      <c r="P4" s="24">
        <v>29.6</v>
      </c>
      <c r="Q4"/>
      <c r="R4" s="21" t="s">
        <v>338</v>
      </c>
      <c r="S4" s="43">
        <v>0</v>
      </c>
      <c r="T4" s="24">
        <v>53.7</v>
      </c>
    </row>
    <row r="5" spans="1:20" ht="12.75">
      <c r="A5" s="16"/>
      <c r="C5" s="43">
        <v>1550</v>
      </c>
      <c r="D5" s="24">
        <v>-8.6</v>
      </c>
      <c r="E5"/>
      <c r="G5" s="43">
        <v>438.7096774193548</v>
      </c>
      <c r="H5" s="24">
        <v>-0.0001</v>
      </c>
      <c r="I5" s="7"/>
      <c r="K5" s="43">
        <v>1416.6666666666667</v>
      </c>
      <c r="L5" s="24">
        <v>-0.0001</v>
      </c>
      <c r="N5" s="7" t="s">
        <v>78</v>
      </c>
      <c r="O5" s="43">
        <v>601</v>
      </c>
      <c r="P5" s="24">
        <v>36.8</v>
      </c>
      <c r="Q5"/>
      <c r="S5" s="43">
        <v>1700</v>
      </c>
      <c r="T5" s="24">
        <v>31.6</v>
      </c>
    </row>
    <row r="6" spans="1:20" ht="12.75">
      <c r="A6" s="16"/>
      <c r="C6" s="43"/>
      <c r="E6"/>
      <c r="G6" s="43"/>
      <c r="H6" s="24"/>
      <c r="I6" s="7"/>
      <c r="K6" s="43"/>
      <c r="L6" s="24"/>
      <c r="O6" s="43">
        <v>1700</v>
      </c>
      <c r="P6" s="24">
        <v>52.6</v>
      </c>
      <c r="Q6"/>
      <c r="S6" s="43"/>
      <c r="T6" s="24"/>
    </row>
    <row r="7" spans="1:20" ht="12.75">
      <c r="A7" s="16"/>
      <c r="C7" s="43"/>
      <c r="E7"/>
      <c r="G7" s="43"/>
      <c r="H7" s="24"/>
      <c r="I7" s="7"/>
      <c r="K7" s="43"/>
      <c r="L7" s="24"/>
      <c r="O7" s="43"/>
      <c r="P7" s="24"/>
      <c r="Q7"/>
      <c r="S7" s="43"/>
      <c r="T7" s="24"/>
    </row>
    <row r="8" spans="1:20" ht="12.75">
      <c r="A8" s="16"/>
      <c r="C8" s="43"/>
      <c r="E8"/>
      <c r="G8" s="43"/>
      <c r="H8" s="24"/>
      <c r="I8" s="7"/>
      <c r="K8" s="43"/>
      <c r="L8" s="24"/>
      <c r="O8" s="43"/>
      <c r="P8" s="24"/>
      <c r="Q8"/>
      <c r="S8" s="43"/>
      <c r="T8" s="24"/>
    </row>
    <row r="9" spans="1:20" ht="12.75">
      <c r="A9" s="16"/>
      <c r="C9" s="43"/>
      <c r="E9"/>
      <c r="G9" s="43"/>
      <c r="H9" s="24"/>
      <c r="I9" s="7"/>
      <c r="K9" s="43"/>
      <c r="L9" s="24"/>
      <c r="O9" s="43"/>
      <c r="P9" s="24"/>
      <c r="Q9"/>
      <c r="S9" s="43"/>
      <c r="T9" s="24"/>
    </row>
    <row r="10" spans="1:20" ht="12.75">
      <c r="A10" s="16"/>
      <c r="C10" s="43"/>
      <c r="E10"/>
      <c r="G10" s="43"/>
      <c r="H10" s="24"/>
      <c r="I10" s="7"/>
      <c r="K10" s="43"/>
      <c r="L10" s="24"/>
      <c r="O10" s="43"/>
      <c r="P10" s="24"/>
      <c r="Q10"/>
      <c r="S10" s="43"/>
      <c r="T10" s="24"/>
    </row>
    <row r="11" spans="1:20" ht="15.75">
      <c r="A11" s="29">
        <f>A3+1</f>
        <v>2</v>
      </c>
      <c r="B11" s="17" t="s">
        <v>27</v>
      </c>
      <c r="C11" s="17" t="s">
        <v>76</v>
      </c>
      <c r="D11" s="20" t="s">
        <v>96</v>
      </c>
      <c r="E11"/>
      <c r="F11" s="17" t="s">
        <v>330</v>
      </c>
      <c r="G11" s="17" t="s">
        <v>76</v>
      </c>
      <c r="H11" s="20" t="s">
        <v>96</v>
      </c>
      <c r="I11" s="7"/>
      <c r="J11" s="17" t="s">
        <v>88</v>
      </c>
      <c r="K11" s="17" t="s">
        <v>76</v>
      </c>
      <c r="L11" s="20" t="s">
        <v>96</v>
      </c>
      <c r="N11" s="17" t="s">
        <v>50</v>
      </c>
      <c r="O11" s="17" t="s">
        <v>76</v>
      </c>
      <c r="P11" s="20" t="s">
        <v>96</v>
      </c>
      <c r="Q11"/>
      <c r="R11" s="17" t="s">
        <v>46</v>
      </c>
      <c r="S11" s="17" t="s">
        <v>76</v>
      </c>
      <c r="T11" s="20" t="s">
        <v>96</v>
      </c>
    </row>
    <row r="12" spans="1:21" s="18" customFormat="1" ht="15.75">
      <c r="A12" s="29"/>
      <c r="B12" s="21" t="s">
        <v>339</v>
      </c>
      <c r="C12" s="43">
        <v>0</v>
      </c>
      <c r="D12" s="24">
        <v>-17.6</v>
      </c>
      <c r="E12"/>
      <c r="F12" s="21" t="s">
        <v>340</v>
      </c>
      <c r="G12" s="43">
        <v>0</v>
      </c>
      <c r="H12" s="24">
        <v>-25.6</v>
      </c>
      <c r="I12" s="7"/>
      <c r="J12" s="21" t="s">
        <v>341</v>
      </c>
      <c r="K12" s="43">
        <v>0</v>
      </c>
      <c r="L12" s="24">
        <v>-25</v>
      </c>
      <c r="M12" s="7"/>
      <c r="N12" s="21" t="s">
        <v>342</v>
      </c>
      <c r="O12" s="43">
        <v>0</v>
      </c>
      <c r="P12" s="24">
        <v>19.1</v>
      </c>
      <c r="Q12"/>
      <c r="R12" s="21" t="s">
        <v>343</v>
      </c>
      <c r="S12" s="43">
        <v>0</v>
      </c>
      <c r="T12" s="24">
        <v>22.4</v>
      </c>
      <c r="U12"/>
    </row>
    <row r="13" spans="1:20" ht="12.75">
      <c r="A13" s="29"/>
      <c r="C13" s="43">
        <v>553.8</v>
      </c>
      <c r="D13" s="24">
        <v>-0.0001</v>
      </c>
      <c r="E13"/>
      <c r="G13" s="43">
        <v>1700</v>
      </c>
      <c r="H13" s="24">
        <v>-31</v>
      </c>
      <c r="I13" s="7"/>
      <c r="J13" s="7" t="s">
        <v>78</v>
      </c>
      <c r="K13" s="43">
        <v>312</v>
      </c>
      <c r="L13" s="24">
        <v>-13.3</v>
      </c>
      <c r="N13" s="7" t="s">
        <v>78</v>
      </c>
      <c r="O13" s="43">
        <v>505</v>
      </c>
      <c r="P13" s="24">
        <v>24.8</v>
      </c>
      <c r="Q13"/>
      <c r="R13" s="7" t="s">
        <v>78</v>
      </c>
      <c r="S13" s="43">
        <v>903</v>
      </c>
      <c r="T13" s="24">
        <v>25.6</v>
      </c>
    </row>
    <row r="14" spans="1:20" ht="12.75">
      <c r="A14" s="29"/>
      <c r="C14" s="43"/>
      <c r="E14"/>
      <c r="G14" s="43"/>
      <c r="H14" s="24"/>
      <c r="I14" s="7"/>
      <c r="K14" s="43">
        <v>627.25</v>
      </c>
      <c r="L14" s="24">
        <v>-0.0001</v>
      </c>
      <c r="O14" s="43">
        <v>1700</v>
      </c>
      <c r="P14" s="24">
        <v>42.2</v>
      </c>
      <c r="Q14"/>
      <c r="S14" s="43">
        <v>1700</v>
      </c>
      <c r="T14" s="24">
        <v>32.3</v>
      </c>
    </row>
    <row r="15" spans="1:20" ht="12.75">
      <c r="A15" s="29"/>
      <c r="C15" s="43"/>
      <c r="E15"/>
      <c r="G15" s="43"/>
      <c r="H15" s="24"/>
      <c r="I15" s="7"/>
      <c r="K15" s="43"/>
      <c r="L15" s="24"/>
      <c r="O15" s="43"/>
      <c r="P15" s="24"/>
      <c r="Q15"/>
      <c r="S15" s="43"/>
      <c r="T15" s="24"/>
    </row>
    <row r="16" spans="1:20" ht="12.75">
      <c r="A16" s="29"/>
      <c r="C16" s="43"/>
      <c r="E16"/>
      <c r="G16" s="43"/>
      <c r="H16" s="24"/>
      <c r="I16" s="7"/>
      <c r="K16" s="43"/>
      <c r="L16" s="24"/>
      <c r="O16" s="43"/>
      <c r="P16" s="24"/>
      <c r="Q16"/>
      <c r="S16" s="43"/>
      <c r="T16" s="24"/>
    </row>
    <row r="17" spans="1:20" ht="12.75">
      <c r="A17" s="29"/>
      <c r="C17" s="43"/>
      <c r="E17"/>
      <c r="G17" s="43"/>
      <c r="H17" s="24"/>
      <c r="I17" s="7"/>
      <c r="K17" s="43"/>
      <c r="L17" s="24"/>
      <c r="O17" s="43"/>
      <c r="P17" s="24"/>
      <c r="Q17"/>
      <c r="S17" s="43"/>
      <c r="T17" s="24"/>
    </row>
    <row r="18" spans="1:20" ht="12.75">
      <c r="A18" s="29"/>
      <c r="C18" s="43"/>
      <c r="E18"/>
      <c r="G18" s="43"/>
      <c r="H18" s="24"/>
      <c r="I18" s="7"/>
      <c r="K18" s="43"/>
      <c r="L18" s="24"/>
      <c r="O18" s="43"/>
      <c r="P18" s="24"/>
      <c r="Q18"/>
      <c r="S18" s="43"/>
      <c r="T18" s="24"/>
    </row>
    <row r="19" spans="1:20" ht="15.75">
      <c r="A19" s="16">
        <f>A11+1</f>
        <v>3</v>
      </c>
      <c r="B19" s="17" t="s">
        <v>87</v>
      </c>
      <c r="C19" s="17" t="s">
        <v>76</v>
      </c>
      <c r="D19" s="20" t="s">
        <v>96</v>
      </c>
      <c r="E19"/>
      <c r="F19" s="17" t="s">
        <v>31</v>
      </c>
      <c r="G19" s="17" t="s">
        <v>76</v>
      </c>
      <c r="H19" s="20" t="s">
        <v>96</v>
      </c>
      <c r="I19" s="7"/>
      <c r="J19" s="17" t="s">
        <v>24</v>
      </c>
      <c r="K19" s="17" t="s">
        <v>76</v>
      </c>
      <c r="L19" s="20" t="s">
        <v>96</v>
      </c>
      <c r="N19" s="17" t="s">
        <v>18</v>
      </c>
      <c r="O19" s="17" t="s">
        <v>76</v>
      </c>
      <c r="P19" s="20" t="s">
        <v>96</v>
      </c>
      <c r="Q19"/>
      <c r="R19" s="17" t="s">
        <v>30</v>
      </c>
      <c r="S19" s="17" t="s">
        <v>76</v>
      </c>
      <c r="T19" s="20" t="s">
        <v>96</v>
      </c>
    </row>
    <row r="20" spans="1:21" s="18" customFormat="1" ht="15.75">
      <c r="A20" s="16"/>
      <c r="B20" s="21" t="s">
        <v>344</v>
      </c>
      <c r="C20" s="43">
        <v>0</v>
      </c>
      <c r="D20" s="24">
        <v>-26.2</v>
      </c>
      <c r="E20"/>
      <c r="F20" s="21" t="s">
        <v>345</v>
      </c>
      <c r="G20" s="43">
        <v>0</v>
      </c>
      <c r="H20" s="24">
        <v>-27.1</v>
      </c>
      <c r="I20" s="7"/>
      <c r="J20" s="21" t="s">
        <v>346</v>
      </c>
      <c r="K20" s="43">
        <v>0</v>
      </c>
      <c r="L20" s="24">
        <v>-27.7</v>
      </c>
      <c r="M20" s="7"/>
      <c r="N20" s="21" t="s">
        <v>347</v>
      </c>
      <c r="O20" s="43">
        <v>0</v>
      </c>
      <c r="P20" s="24">
        <v>10</v>
      </c>
      <c r="Q20"/>
      <c r="R20" s="21" t="s">
        <v>348</v>
      </c>
      <c r="S20" s="43">
        <v>0</v>
      </c>
      <c r="T20" s="24">
        <v>10.7</v>
      </c>
      <c r="U20"/>
    </row>
    <row r="21" spans="1:20" ht="12.75">
      <c r="A21" s="16"/>
      <c r="C21" s="43">
        <v>302</v>
      </c>
      <c r="D21" s="24">
        <v>-14.8</v>
      </c>
      <c r="E21"/>
      <c r="F21" s="7" t="s">
        <v>78</v>
      </c>
      <c r="G21" s="43">
        <v>371</v>
      </c>
      <c r="H21" s="24">
        <v>-13.4</v>
      </c>
      <c r="I21" s="7"/>
      <c r="J21" s="7" t="s">
        <v>78</v>
      </c>
      <c r="K21" s="43">
        <v>336</v>
      </c>
      <c r="L21" s="24">
        <v>-13.4</v>
      </c>
      <c r="O21" s="43">
        <v>1210</v>
      </c>
      <c r="P21" s="24">
        <v>23.8</v>
      </c>
      <c r="Q21"/>
      <c r="S21" s="43">
        <v>1500</v>
      </c>
      <c r="T21" s="24">
        <v>51.7</v>
      </c>
    </row>
    <row r="22" spans="1:20" ht="12.75">
      <c r="A22" s="16"/>
      <c r="C22" s="43">
        <v>661</v>
      </c>
      <c r="D22" s="24">
        <v>-0.0001</v>
      </c>
      <c r="E22"/>
      <c r="F22" s="7" t="s">
        <v>77</v>
      </c>
      <c r="G22" s="43">
        <v>900</v>
      </c>
      <c r="H22" s="24">
        <v>-7.9</v>
      </c>
      <c r="I22" s="7"/>
      <c r="J22" s="7" t="s">
        <v>77</v>
      </c>
      <c r="K22" s="43">
        <v>701</v>
      </c>
      <c r="L22" s="24">
        <v>-1E-05</v>
      </c>
      <c r="O22" s="43">
        <v>1700</v>
      </c>
      <c r="P22" s="24">
        <v>27.2</v>
      </c>
      <c r="Q22"/>
      <c r="S22" s="43"/>
      <c r="T22" s="24"/>
    </row>
    <row r="23" spans="1:20" ht="12.75">
      <c r="A23" s="16"/>
      <c r="C23" s="43"/>
      <c r="E23"/>
      <c r="G23" s="43"/>
      <c r="H23" s="24"/>
      <c r="I23" s="7"/>
      <c r="K23" s="43"/>
      <c r="L23" s="24"/>
      <c r="O23" s="43"/>
      <c r="P23" s="24"/>
      <c r="Q23"/>
      <c r="S23" s="43"/>
      <c r="T23" s="24"/>
    </row>
    <row r="24" spans="1:20" ht="12.75">
      <c r="A24" s="16"/>
      <c r="C24" s="43"/>
      <c r="E24"/>
      <c r="G24" s="43"/>
      <c r="H24" s="24"/>
      <c r="I24" s="7"/>
      <c r="K24" s="43"/>
      <c r="L24" s="24"/>
      <c r="O24" s="43"/>
      <c r="P24" s="24"/>
      <c r="Q24"/>
      <c r="S24" s="43"/>
      <c r="T24" s="24"/>
    </row>
    <row r="25" spans="1:20" ht="12.75">
      <c r="A25" s="16"/>
      <c r="C25" s="43"/>
      <c r="E25"/>
      <c r="G25" s="43"/>
      <c r="H25" s="24"/>
      <c r="I25" s="7"/>
      <c r="K25" s="43"/>
      <c r="L25" s="24"/>
      <c r="O25" s="43"/>
      <c r="P25" s="24"/>
      <c r="Q25"/>
      <c r="S25" s="43"/>
      <c r="T25" s="24"/>
    </row>
    <row r="26" spans="1:20" ht="12.75">
      <c r="A26" s="16"/>
      <c r="C26" s="43"/>
      <c r="E26"/>
      <c r="G26" s="43"/>
      <c r="H26" s="24"/>
      <c r="I26" s="7"/>
      <c r="K26" s="43"/>
      <c r="L26" s="24"/>
      <c r="O26" s="43"/>
      <c r="P26" s="24"/>
      <c r="Q26"/>
      <c r="S26" s="43"/>
      <c r="T26" s="24"/>
    </row>
    <row r="27" spans="1:20" ht="15.75">
      <c r="A27" s="29">
        <f>A19+1</f>
        <v>4</v>
      </c>
      <c r="B27" s="17" t="s">
        <v>10</v>
      </c>
      <c r="C27" s="17" t="s">
        <v>76</v>
      </c>
      <c r="D27" s="20" t="s">
        <v>96</v>
      </c>
      <c r="E27"/>
      <c r="F27" s="17" t="s">
        <v>6</v>
      </c>
      <c r="G27" s="17" t="s">
        <v>76</v>
      </c>
      <c r="H27" s="20" t="s">
        <v>96</v>
      </c>
      <c r="I27" s="7"/>
      <c r="J27" s="17" t="s">
        <v>51</v>
      </c>
      <c r="K27" s="17" t="s">
        <v>76</v>
      </c>
      <c r="L27" s="20" t="s">
        <v>96</v>
      </c>
      <c r="N27" s="17" t="s">
        <v>35</v>
      </c>
      <c r="O27" s="17" t="s">
        <v>76</v>
      </c>
      <c r="P27" s="20" t="s">
        <v>96</v>
      </c>
      <c r="Q27"/>
      <c r="R27" s="17" t="s">
        <v>3</v>
      </c>
      <c r="S27" s="17" t="s">
        <v>76</v>
      </c>
      <c r="T27" s="20" t="s">
        <v>96</v>
      </c>
    </row>
    <row r="28" spans="1:21" s="18" customFormat="1" ht="15.75">
      <c r="A28" s="29"/>
      <c r="B28" s="21" t="s">
        <v>349</v>
      </c>
      <c r="C28" s="43">
        <v>0</v>
      </c>
      <c r="D28" s="24">
        <v>-42</v>
      </c>
      <c r="E28"/>
      <c r="F28" s="21" t="s">
        <v>350</v>
      </c>
      <c r="G28" s="43">
        <v>0</v>
      </c>
      <c r="H28" s="24">
        <v>-40.9</v>
      </c>
      <c r="I28" s="7"/>
      <c r="J28" s="21" t="s">
        <v>351</v>
      </c>
      <c r="K28" s="43">
        <v>0</v>
      </c>
      <c r="L28" s="24">
        <v>-42.3</v>
      </c>
      <c r="M28" s="7"/>
      <c r="N28" s="21" t="s">
        <v>352</v>
      </c>
      <c r="O28" s="43">
        <v>0</v>
      </c>
      <c r="P28" s="24">
        <v>3</v>
      </c>
      <c r="Q28"/>
      <c r="R28" s="21" t="s">
        <v>353</v>
      </c>
      <c r="S28" s="43">
        <v>0</v>
      </c>
      <c r="T28" s="24">
        <v>9.7</v>
      </c>
      <c r="U28"/>
    </row>
    <row r="29" spans="1:20" ht="12.75">
      <c r="A29" s="29"/>
      <c r="B29" s="7" t="s">
        <v>78</v>
      </c>
      <c r="C29" s="43">
        <v>713</v>
      </c>
      <c r="D29" s="24">
        <v>-19.8</v>
      </c>
      <c r="E29"/>
      <c r="F29" s="7" t="s">
        <v>78</v>
      </c>
      <c r="G29" s="43">
        <v>983</v>
      </c>
      <c r="H29" s="24">
        <v>-10.1</v>
      </c>
      <c r="I29" s="7"/>
      <c r="J29" s="7" t="s">
        <v>78</v>
      </c>
      <c r="K29" s="43">
        <v>1043</v>
      </c>
      <c r="L29" s="24">
        <v>-9.6</v>
      </c>
      <c r="N29" s="7" t="s">
        <v>79</v>
      </c>
      <c r="O29" s="43">
        <v>704</v>
      </c>
      <c r="P29" s="24">
        <v>5.3</v>
      </c>
      <c r="Q29"/>
      <c r="R29" s="7" t="s">
        <v>79</v>
      </c>
      <c r="S29" s="43">
        <v>886</v>
      </c>
      <c r="T29" s="24">
        <v>13</v>
      </c>
    </row>
    <row r="30" spans="1:20" ht="12.75">
      <c r="A30" s="29"/>
      <c r="C30" s="43">
        <v>1067</v>
      </c>
      <c r="D30" s="24">
        <v>-0.0001</v>
      </c>
      <c r="E30"/>
      <c r="G30" s="43">
        <v>1286</v>
      </c>
      <c r="H30" s="24">
        <v>-0.0001</v>
      </c>
      <c r="I30" s="7"/>
      <c r="K30" s="43">
        <v>1330</v>
      </c>
      <c r="L30" s="24">
        <v>-0.0001</v>
      </c>
      <c r="O30" s="43">
        <v>1540</v>
      </c>
      <c r="P30" s="24">
        <v>14.9</v>
      </c>
      <c r="Q30"/>
      <c r="R30" s="43"/>
      <c r="S30" s="43">
        <v>1630</v>
      </c>
      <c r="T30" s="24">
        <v>21</v>
      </c>
    </row>
    <row r="31" spans="1:20" ht="12.75">
      <c r="A31" s="29"/>
      <c r="C31" s="43"/>
      <c r="E31"/>
      <c r="G31" s="43"/>
      <c r="H31" s="24"/>
      <c r="I31" s="7"/>
      <c r="K31" s="43"/>
      <c r="L31" s="24"/>
      <c r="O31" s="43"/>
      <c r="P31" s="24"/>
      <c r="Q31"/>
      <c r="S31" s="43"/>
      <c r="T31" s="24"/>
    </row>
    <row r="32" spans="1:20" ht="12.75">
      <c r="A32" s="29"/>
      <c r="C32" s="43"/>
      <c r="E32"/>
      <c r="G32" s="43"/>
      <c r="H32" s="24"/>
      <c r="I32" s="7"/>
      <c r="K32" s="43"/>
      <c r="L32" s="24"/>
      <c r="O32" s="43"/>
      <c r="P32" s="24"/>
      <c r="Q32"/>
      <c r="S32" s="43"/>
      <c r="T32" s="24"/>
    </row>
    <row r="33" spans="1:20" ht="12.75">
      <c r="A33" s="29"/>
      <c r="C33" s="43"/>
      <c r="E33"/>
      <c r="G33" s="43"/>
      <c r="H33" s="24"/>
      <c r="I33" s="7"/>
      <c r="K33" s="43"/>
      <c r="L33" s="24"/>
      <c r="O33" s="43"/>
      <c r="P33" s="24"/>
      <c r="Q33"/>
      <c r="S33" s="43"/>
      <c r="T33" s="24"/>
    </row>
    <row r="34" spans="1:20" ht="12.75">
      <c r="A34" s="29"/>
      <c r="C34" s="43"/>
      <c r="E34"/>
      <c r="G34" s="43"/>
      <c r="H34" s="24"/>
      <c r="I34" s="7"/>
      <c r="K34" s="43"/>
      <c r="L34" s="24"/>
      <c r="O34" s="43"/>
      <c r="P34" s="24"/>
      <c r="Q34"/>
      <c r="S34" s="43"/>
      <c r="T34" s="24"/>
    </row>
    <row r="35" spans="1:20" ht="15.75">
      <c r="A35" s="16">
        <f>A27+1</f>
        <v>5</v>
      </c>
      <c r="B35" s="17" t="s">
        <v>26</v>
      </c>
      <c r="C35" s="17" t="s">
        <v>76</v>
      </c>
      <c r="D35" s="20" t="s">
        <v>96</v>
      </c>
      <c r="E35"/>
      <c r="F35" s="17" t="s">
        <v>331</v>
      </c>
      <c r="G35" s="17" t="s">
        <v>76</v>
      </c>
      <c r="H35" s="20" t="s">
        <v>96</v>
      </c>
      <c r="I35" s="7"/>
      <c r="J35" s="17" t="s">
        <v>332</v>
      </c>
      <c r="K35" s="17" t="s">
        <v>76</v>
      </c>
      <c r="L35" s="20" t="s">
        <v>96</v>
      </c>
      <c r="N35" s="17" t="s">
        <v>5</v>
      </c>
      <c r="O35" s="17" t="s">
        <v>76</v>
      </c>
      <c r="P35" s="20" t="s">
        <v>96</v>
      </c>
      <c r="Q35"/>
      <c r="R35" s="17" t="s">
        <v>49</v>
      </c>
      <c r="S35" s="17" t="s">
        <v>76</v>
      </c>
      <c r="T35" s="20" t="s">
        <v>96</v>
      </c>
    </row>
    <row r="36" spans="1:21" s="18" customFormat="1" ht="15.75">
      <c r="A36" s="16"/>
      <c r="B36" s="21" t="s">
        <v>354</v>
      </c>
      <c r="C36" s="43">
        <v>0</v>
      </c>
      <c r="D36" s="24">
        <v>-43.6</v>
      </c>
      <c r="E36"/>
      <c r="F36" s="21" t="s">
        <v>355</v>
      </c>
      <c r="G36" s="43">
        <v>0</v>
      </c>
      <c r="H36" s="24">
        <v>-45</v>
      </c>
      <c r="I36" s="7"/>
      <c r="J36" s="21" t="s">
        <v>356</v>
      </c>
      <c r="K36" s="43">
        <v>0</v>
      </c>
      <c r="L36" s="24">
        <v>-129.8</v>
      </c>
      <c r="M36" s="7"/>
      <c r="N36" s="21" t="s">
        <v>357</v>
      </c>
      <c r="O36" s="43">
        <v>0</v>
      </c>
      <c r="P36" s="24">
        <v>1.5</v>
      </c>
      <c r="Q36"/>
      <c r="R36" s="21" t="s">
        <v>358</v>
      </c>
      <c r="S36" s="43">
        <v>0</v>
      </c>
      <c r="T36" s="24">
        <v>2.7</v>
      </c>
      <c r="U36"/>
    </row>
    <row r="37" spans="1:20" ht="12.75">
      <c r="A37" s="16"/>
      <c r="B37" s="7" t="s">
        <v>78</v>
      </c>
      <c r="C37" s="43">
        <v>454</v>
      </c>
      <c r="D37" s="24">
        <v>-27.4</v>
      </c>
      <c r="E37"/>
      <c r="G37" s="43">
        <v>1700</v>
      </c>
      <c r="H37" s="24">
        <v>-49.9</v>
      </c>
      <c r="I37" s="7"/>
      <c r="K37" s="43">
        <v>1287</v>
      </c>
      <c r="L37" s="24">
        <v>-134.1</v>
      </c>
      <c r="O37" s="43">
        <v>1700</v>
      </c>
      <c r="P37" s="24">
        <v>29.6</v>
      </c>
      <c r="Q37"/>
      <c r="R37" s="7" t="s">
        <v>78</v>
      </c>
      <c r="S37" s="43">
        <v>1683</v>
      </c>
      <c r="T37" s="24">
        <v>21.7</v>
      </c>
    </row>
    <row r="38" spans="1:20" ht="12.75">
      <c r="A38" s="16"/>
      <c r="B38" s="7" t="s">
        <v>77</v>
      </c>
      <c r="C38" s="43">
        <v>962</v>
      </c>
      <c r="D38" s="24">
        <v>-7.1</v>
      </c>
      <c r="E38"/>
      <c r="G38" s="43"/>
      <c r="H38" s="24"/>
      <c r="I38" s="7"/>
      <c r="K38" s="43"/>
      <c r="L38" s="24"/>
      <c r="O38" s="43"/>
      <c r="P38" s="24"/>
      <c r="Q38"/>
      <c r="S38" s="43">
        <v>1700</v>
      </c>
      <c r="T38" s="24">
        <v>21.9</v>
      </c>
    </row>
    <row r="39" spans="1:20" ht="12.75">
      <c r="A39" s="16"/>
      <c r="C39" s="43">
        <v>1217</v>
      </c>
      <c r="D39" s="24">
        <v>-0.0001</v>
      </c>
      <c r="E39"/>
      <c r="G39" s="43"/>
      <c r="H39" s="24"/>
      <c r="I39" s="7"/>
      <c r="K39" s="43"/>
      <c r="L39" s="24"/>
      <c r="O39" s="43"/>
      <c r="P39" s="24"/>
      <c r="Q39"/>
      <c r="S39" s="43"/>
      <c r="T39" s="24"/>
    </row>
    <row r="40" spans="1:20" ht="12.75">
      <c r="A40" s="16"/>
      <c r="C40" s="43"/>
      <c r="E40"/>
      <c r="G40" s="43"/>
      <c r="H40" s="24"/>
      <c r="I40" s="7"/>
      <c r="K40" s="43"/>
      <c r="L40" s="24"/>
      <c r="O40" s="43"/>
      <c r="P40" s="24"/>
      <c r="Q40"/>
      <c r="S40" s="43"/>
      <c r="T40" s="24"/>
    </row>
    <row r="41" spans="1:20" ht="12.75">
      <c r="A41" s="16"/>
      <c r="C41" s="43"/>
      <c r="E41"/>
      <c r="G41" s="43"/>
      <c r="H41" s="24"/>
      <c r="I41" s="7"/>
      <c r="K41" s="43"/>
      <c r="L41" s="24"/>
      <c r="O41" s="43"/>
      <c r="P41" s="24"/>
      <c r="Q41"/>
      <c r="S41" s="43"/>
      <c r="T41" s="24"/>
    </row>
    <row r="42" spans="1:20" ht="12.75">
      <c r="A42" s="16"/>
      <c r="C42" s="43"/>
      <c r="E42"/>
      <c r="G42" s="43"/>
      <c r="H42" s="24"/>
      <c r="I42" s="7"/>
      <c r="K42" s="43"/>
      <c r="L42" s="24"/>
      <c r="O42" s="43"/>
      <c r="P42" s="24"/>
      <c r="Q42"/>
      <c r="S42" s="43"/>
      <c r="T42" s="24"/>
    </row>
    <row r="43" spans="1:20" ht="15.75">
      <c r="A43" s="29">
        <f>A35+1</f>
        <v>6</v>
      </c>
      <c r="B43" s="17" t="s">
        <v>55</v>
      </c>
      <c r="C43" s="17" t="s">
        <v>76</v>
      </c>
      <c r="D43" s="20" t="s">
        <v>96</v>
      </c>
      <c r="E43"/>
      <c r="I43" s="7"/>
      <c r="Q43"/>
      <c r="R43" s="17" t="s">
        <v>7</v>
      </c>
      <c r="S43" s="17" t="s">
        <v>76</v>
      </c>
      <c r="T43" s="20" t="s">
        <v>96</v>
      </c>
    </row>
    <row r="44" spans="1:21" s="18" customFormat="1" ht="15.75">
      <c r="A44" s="29"/>
      <c r="B44" s="21" t="s">
        <v>570</v>
      </c>
      <c r="C44" s="43">
        <v>0</v>
      </c>
      <c r="D44" s="24">
        <v>-32.508</v>
      </c>
      <c r="E44"/>
      <c r="F44" s="7"/>
      <c r="G44" s="7"/>
      <c r="H44" s="7"/>
      <c r="I44" s="7"/>
      <c r="J44" s="7"/>
      <c r="K44" s="7"/>
      <c r="L44" s="7"/>
      <c r="M44" s="7"/>
      <c r="N44" s="7"/>
      <c r="O44" s="7"/>
      <c r="P44" s="7"/>
      <c r="Q44"/>
      <c r="R44" s="21" t="s">
        <v>359</v>
      </c>
      <c r="S44" s="43">
        <v>0</v>
      </c>
      <c r="T44" s="24">
        <v>1</v>
      </c>
      <c r="U44"/>
    </row>
    <row r="45" spans="1:20" ht="12.75">
      <c r="A45" s="29"/>
      <c r="B45" s="7" t="s">
        <v>78</v>
      </c>
      <c r="C45" s="43">
        <v>1941</v>
      </c>
      <c r="D45" s="24">
        <v>-31.8</v>
      </c>
      <c r="E45"/>
      <c r="I45" s="7"/>
      <c r="Q45"/>
      <c r="S45" s="43">
        <v>500</v>
      </c>
      <c r="T45" s="24">
        <v>13.6</v>
      </c>
    </row>
    <row r="46" spans="1:20" ht="12.75">
      <c r="A46" s="29"/>
      <c r="C46" s="43"/>
      <c r="E46"/>
      <c r="I46" s="7"/>
      <c r="O46"/>
      <c r="P46"/>
      <c r="Q46"/>
      <c r="R46"/>
      <c r="S46" s="22"/>
      <c r="T46" s="28"/>
    </row>
    <row r="47" spans="1:20" ht="12.75">
      <c r="A47" s="29"/>
      <c r="C47" s="43"/>
      <c r="G47" s="43"/>
      <c r="H47" s="24"/>
      <c r="J47" s="21"/>
      <c r="K47" s="43"/>
      <c r="L47" s="24"/>
      <c r="O47"/>
      <c r="S47" s="22"/>
      <c r="T47" s="28"/>
    </row>
    <row r="48" spans="1:20" ht="12.75">
      <c r="A48" s="29"/>
      <c r="C48" s="43"/>
      <c r="G48" s="43"/>
      <c r="H48" s="24"/>
      <c r="J48"/>
      <c r="K48" s="22"/>
      <c r="L48" s="28"/>
      <c r="O48"/>
      <c r="S48" s="22"/>
      <c r="T48" s="28"/>
    </row>
    <row r="49" spans="1:20" ht="12.75">
      <c r="A49" s="29"/>
      <c r="C49" s="43"/>
      <c r="G49" s="43"/>
      <c r="H49" s="24"/>
      <c r="J49"/>
      <c r="K49" s="22"/>
      <c r="L49" s="28"/>
      <c r="O49"/>
      <c r="S49" s="22"/>
      <c r="T49" s="28"/>
    </row>
    <row r="50" spans="1:20" ht="12.75">
      <c r="A50" s="29"/>
      <c r="C50" s="43"/>
      <c r="G50" s="43"/>
      <c r="H50" s="24"/>
      <c r="J50"/>
      <c r="K50" s="22"/>
      <c r="L50" s="28"/>
      <c r="O50"/>
      <c r="S50" s="22"/>
      <c r="T50" s="28"/>
    </row>
    <row r="51" spans="1:18" ht="12.75">
      <c r="A51" s="16">
        <f>A43+1</f>
        <v>7</v>
      </c>
      <c r="B51" s="17"/>
      <c r="C51" s="17"/>
      <c r="D51" s="20"/>
      <c r="I51" s="18"/>
      <c r="J51" s="17"/>
      <c r="K51" s="17"/>
      <c r="L51" s="20"/>
      <c r="M51"/>
      <c r="N51"/>
      <c r="O51"/>
      <c r="P51" s="17"/>
      <c r="Q51" s="17"/>
      <c r="R51" s="20"/>
    </row>
    <row r="52" spans="1:18" s="18" customFormat="1" ht="12.75">
      <c r="A52" s="16"/>
      <c r="B52" s="33"/>
      <c r="C52" s="43"/>
      <c r="D52" s="24"/>
      <c r="E52" s="17"/>
      <c r="I52"/>
      <c r="J52" s="21"/>
      <c r="K52" s="43"/>
      <c r="L52" s="24"/>
      <c r="M52" s="7"/>
      <c r="N52" s="7"/>
      <c r="O52"/>
      <c r="P52"/>
      <c r="Q52"/>
      <c r="R52"/>
    </row>
    <row r="53" spans="1:18" ht="12.75">
      <c r="A53" s="16"/>
      <c r="B53"/>
      <c r="C53" s="43"/>
      <c r="J53" s="21"/>
      <c r="K53" s="43"/>
      <c r="L53" s="24"/>
      <c r="O53"/>
      <c r="P53"/>
      <c r="Q53"/>
      <c r="R53"/>
    </row>
    <row r="54" spans="1:15" ht="12.75">
      <c r="A54" s="16"/>
      <c r="B54" s="21"/>
      <c r="C54" s="43"/>
      <c r="F54" s="21"/>
      <c r="G54" s="43"/>
      <c r="H54" s="24"/>
      <c r="J54" s="21"/>
      <c r="K54" s="43"/>
      <c r="L54" s="24"/>
      <c r="O54"/>
    </row>
    <row r="55" spans="1:18" ht="12.75">
      <c r="A55" s="16"/>
      <c r="B55"/>
      <c r="C55" s="22"/>
      <c r="D55" s="28"/>
      <c r="H55" s="24"/>
      <c r="K55" s="43"/>
      <c r="L55" s="24"/>
      <c r="M55"/>
      <c r="N55"/>
      <c r="O55"/>
      <c r="P55"/>
      <c r="Q55"/>
      <c r="R55"/>
    </row>
    <row r="56" spans="1:18" ht="12.75">
      <c r="A56" s="16"/>
      <c r="B56"/>
      <c r="C56" s="22"/>
      <c r="D56" s="28"/>
      <c r="H56" s="24"/>
      <c r="K56" s="43"/>
      <c r="L56" s="24"/>
      <c r="M56"/>
      <c r="N56"/>
      <c r="O56"/>
      <c r="P56"/>
      <c r="Q56"/>
      <c r="R56"/>
    </row>
    <row r="57" spans="1:15" ht="12.75">
      <c r="A57" s="16"/>
      <c r="B57"/>
      <c r="C57" s="22"/>
      <c r="D57" s="28"/>
      <c r="H57" s="24"/>
      <c r="K57" s="43"/>
      <c r="L57" s="24"/>
      <c r="M57"/>
      <c r="N57"/>
      <c r="O57"/>
    </row>
    <row r="58" spans="1:15" ht="12.75">
      <c r="A58" s="16"/>
      <c r="B58"/>
      <c r="C58" s="22"/>
      <c r="D58" s="28"/>
      <c r="H58" s="24"/>
      <c r="K58" s="43"/>
      <c r="L58" s="24"/>
      <c r="M58"/>
      <c r="N58"/>
      <c r="O58"/>
    </row>
    <row r="59" spans="1:18" ht="12.75">
      <c r="A59" s="29">
        <f>A51+1</f>
        <v>8</v>
      </c>
      <c r="B59" s="17"/>
      <c r="C59" s="17"/>
      <c r="D59" s="20"/>
      <c r="F59" s="17"/>
      <c r="G59" s="17"/>
      <c r="H59" s="19"/>
      <c r="I59" s="18"/>
      <c r="J59" s="17"/>
      <c r="K59" s="17"/>
      <c r="L59" s="20"/>
      <c r="M59"/>
      <c r="N59"/>
      <c r="O59"/>
      <c r="P59" s="17"/>
      <c r="Q59" s="17"/>
      <c r="R59" s="20"/>
    </row>
    <row r="60" spans="1:18" s="18" customFormat="1" ht="12.75">
      <c r="A60" s="29"/>
      <c r="B60" s="21"/>
      <c r="C60" s="43"/>
      <c r="D60" s="24"/>
      <c r="E60" s="17"/>
      <c r="F60" s="21"/>
      <c r="G60" s="7"/>
      <c r="H60" s="24"/>
      <c r="I60"/>
      <c r="J60" s="33"/>
      <c r="K60" s="43"/>
      <c r="L60" s="24"/>
      <c r="M60" s="7"/>
      <c r="N60" s="7"/>
      <c r="O60"/>
      <c r="P60" s="7"/>
      <c r="Q60" s="7"/>
      <c r="R60" s="7"/>
    </row>
    <row r="61" spans="1:15" ht="12.75">
      <c r="A61" s="29"/>
      <c r="B61" s="21"/>
      <c r="C61" s="43"/>
      <c r="H61" s="24"/>
      <c r="J61" s="44"/>
      <c r="K61" s="43"/>
      <c r="L61" s="24"/>
      <c r="N61"/>
      <c r="O61"/>
    </row>
    <row r="62" spans="1:15" ht="12.75">
      <c r="A62" s="29"/>
      <c r="B62" s="21"/>
      <c r="C62" s="43"/>
      <c r="H62" s="24"/>
      <c r="J62"/>
      <c r="K62" s="22"/>
      <c r="L62" s="28"/>
      <c r="O62"/>
    </row>
    <row r="63" spans="1:15" ht="12.75">
      <c r="A63" s="29"/>
      <c r="B63" s="21"/>
      <c r="C63" s="43"/>
      <c r="H63" s="24"/>
      <c r="K63" s="43"/>
      <c r="L63" s="24"/>
      <c r="M63"/>
      <c r="N63"/>
      <c r="O63"/>
    </row>
    <row r="64" spans="1:15" ht="12.75">
      <c r="A64" s="29"/>
      <c r="B64"/>
      <c r="C64" s="22"/>
      <c r="D64" s="28"/>
      <c r="H64" s="24"/>
      <c r="K64" s="43"/>
      <c r="L64" s="24"/>
      <c r="M64"/>
      <c r="N64"/>
      <c r="O64"/>
    </row>
    <row r="65" spans="1:15" ht="12.75">
      <c r="A65" s="29"/>
      <c r="B65"/>
      <c r="C65" s="22"/>
      <c r="D65" s="28"/>
      <c r="H65" s="24"/>
      <c r="K65" s="43"/>
      <c r="L65" s="24"/>
      <c r="M65"/>
      <c r="N65"/>
      <c r="O65"/>
    </row>
    <row r="66" spans="1:15" ht="12.75">
      <c r="A66" s="29"/>
      <c r="B66"/>
      <c r="C66" s="22"/>
      <c r="D66" s="28"/>
      <c r="H66" s="24"/>
      <c r="K66" s="43"/>
      <c r="L66" s="24"/>
      <c r="M66"/>
      <c r="N66"/>
      <c r="O66"/>
    </row>
    <row r="67" spans="1:18" ht="12.75">
      <c r="A67" s="16">
        <f>A59+1</f>
        <v>9</v>
      </c>
      <c r="B67" s="17"/>
      <c r="C67" s="17"/>
      <c r="D67" s="20"/>
      <c r="F67" s="17"/>
      <c r="G67" s="17"/>
      <c r="H67" s="19"/>
      <c r="I67" s="18"/>
      <c r="J67" s="17"/>
      <c r="K67" s="17"/>
      <c r="L67" s="20"/>
      <c r="M67"/>
      <c r="N67"/>
      <c r="O67"/>
      <c r="P67" s="17"/>
      <c r="Q67" s="17"/>
      <c r="R67" s="20"/>
    </row>
    <row r="68" spans="1:18" s="18" customFormat="1" ht="12.75">
      <c r="A68" s="16"/>
      <c r="B68" s="21"/>
      <c r="C68" s="43"/>
      <c r="D68" s="24"/>
      <c r="E68" s="17"/>
      <c r="F68" s="21"/>
      <c r="G68" s="7"/>
      <c r="H68" s="24"/>
      <c r="I68"/>
      <c r="J68" s="33"/>
      <c r="K68" s="43"/>
      <c r="L68" s="24"/>
      <c r="M68" s="7"/>
      <c r="N68" s="7"/>
      <c r="O68"/>
      <c r="P68" s="7"/>
      <c r="Q68" s="7"/>
      <c r="R68" s="7"/>
    </row>
    <row r="69" spans="1:15" ht="12.75">
      <c r="A69" s="16"/>
      <c r="B69" s="21"/>
      <c r="C69" s="43"/>
      <c r="H69" s="24"/>
      <c r="J69" s="44"/>
      <c r="K69" s="43"/>
      <c r="L69" s="24"/>
      <c r="O69"/>
    </row>
    <row r="70" spans="1:15" ht="12.75">
      <c r="A70" s="16"/>
      <c r="C70" s="43"/>
      <c r="H70" s="24"/>
      <c r="J70" s="44"/>
      <c r="K70" s="43"/>
      <c r="L70" s="24"/>
      <c r="O70"/>
    </row>
    <row r="71" spans="1:15" ht="12.75">
      <c r="A71" s="16"/>
      <c r="C71" s="43"/>
      <c r="H71" s="24"/>
      <c r="J71" s="44"/>
      <c r="K71" s="43"/>
      <c r="L71" s="24"/>
      <c r="N71"/>
      <c r="O71"/>
    </row>
    <row r="72" spans="1:15" ht="12.75">
      <c r="A72" s="16"/>
      <c r="B72"/>
      <c r="C72" s="22"/>
      <c r="D72" s="28"/>
      <c r="H72" s="24"/>
      <c r="J72" s="44"/>
      <c r="K72" s="43"/>
      <c r="L72" s="24"/>
      <c r="M72"/>
      <c r="N72"/>
      <c r="O72"/>
    </row>
    <row r="73" spans="1:15" ht="12.75">
      <c r="A73" s="16"/>
      <c r="B73"/>
      <c r="C73" s="22"/>
      <c r="D73" s="28"/>
      <c r="H73" s="24"/>
      <c r="J73" s="44"/>
      <c r="K73" s="43"/>
      <c r="L73" s="24"/>
      <c r="M73"/>
      <c r="N73"/>
      <c r="O73"/>
    </row>
    <row r="74" spans="1:15" ht="12.75">
      <c r="A74" s="16"/>
      <c r="C74" s="43"/>
      <c r="H74" s="24"/>
      <c r="K74" s="43"/>
      <c r="L74" s="24"/>
      <c r="M74"/>
      <c r="N74"/>
      <c r="O74"/>
    </row>
    <row r="75" spans="1:18" ht="12.75">
      <c r="A75" s="29">
        <f>A67+1</f>
        <v>10</v>
      </c>
      <c r="B75" s="17"/>
      <c r="C75" s="17"/>
      <c r="D75" s="20"/>
      <c r="F75" s="17"/>
      <c r="G75" s="17"/>
      <c r="H75" s="19"/>
      <c r="I75" s="18"/>
      <c r="J75" s="17"/>
      <c r="K75" s="17"/>
      <c r="L75" s="20"/>
      <c r="M75"/>
      <c r="N75"/>
      <c r="O75"/>
      <c r="P75" s="17"/>
      <c r="Q75" s="17"/>
      <c r="R75" s="20"/>
    </row>
    <row r="76" spans="1:18" s="18" customFormat="1" ht="12.75">
      <c r="A76" s="29"/>
      <c r="B76" s="33"/>
      <c r="C76" s="43"/>
      <c r="D76" s="24"/>
      <c r="E76" s="17"/>
      <c r="F76" s="21"/>
      <c r="G76" s="7"/>
      <c r="H76" s="24"/>
      <c r="I76"/>
      <c r="J76" s="33"/>
      <c r="K76" s="43"/>
      <c r="L76" s="24"/>
      <c r="M76" s="7"/>
      <c r="N76" s="7"/>
      <c r="O76"/>
      <c r="P76" s="7"/>
      <c r="Q76" s="7"/>
      <c r="R76" s="7"/>
    </row>
    <row r="77" spans="1:15" ht="12.75">
      <c r="A77" s="29"/>
      <c r="B77" s="21"/>
      <c r="C77" s="43"/>
      <c r="H77" s="24"/>
      <c r="J77" s="44"/>
      <c r="K77" s="43"/>
      <c r="L77" s="24"/>
      <c r="O77"/>
    </row>
    <row r="78" spans="1:15" ht="12.75">
      <c r="A78" s="29"/>
      <c r="C78" s="43"/>
      <c r="H78" s="24"/>
      <c r="J78" s="142"/>
      <c r="K78" s="43"/>
      <c r="L78" s="24"/>
      <c r="O78"/>
    </row>
    <row r="79" spans="1:18" ht="12.75">
      <c r="A79" s="29"/>
      <c r="B79" s="21"/>
      <c r="C79" s="43"/>
      <c r="H79" s="24"/>
      <c r="J79" s="142"/>
      <c r="K79" s="43"/>
      <c r="L79" s="24"/>
      <c r="O79"/>
      <c r="P79"/>
      <c r="Q79"/>
      <c r="R79"/>
    </row>
    <row r="80" spans="1:18" ht="12.75">
      <c r="A80" s="29"/>
      <c r="B80" s="21"/>
      <c r="C80" s="43"/>
      <c r="H80" s="24"/>
      <c r="J80" s="142"/>
      <c r="K80" s="43"/>
      <c r="L80" s="24"/>
      <c r="M80"/>
      <c r="N80"/>
      <c r="O80"/>
      <c r="P80"/>
      <c r="Q80"/>
      <c r="R80"/>
    </row>
    <row r="81" spans="1:18" ht="12.75">
      <c r="A81" s="29"/>
      <c r="B81"/>
      <c r="C81" s="22"/>
      <c r="D81" s="28"/>
      <c r="H81" s="24"/>
      <c r="J81" s="142"/>
      <c r="K81" s="43"/>
      <c r="L81" s="24"/>
      <c r="M81"/>
      <c r="N81"/>
      <c r="O81"/>
      <c r="P81"/>
      <c r="Q81"/>
      <c r="R81"/>
    </row>
    <row r="82" spans="1:18" ht="12.75">
      <c r="A82" s="29"/>
      <c r="B82"/>
      <c r="C82" s="22"/>
      <c r="D82" s="28"/>
      <c r="H82" s="24"/>
      <c r="J82" s="142"/>
      <c r="K82" s="43"/>
      <c r="L82" s="24"/>
      <c r="M82"/>
      <c r="N82"/>
      <c r="O82"/>
      <c r="P82"/>
      <c r="Q82"/>
      <c r="R82"/>
    </row>
    <row r="83" spans="1:18" ht="12.75">
      <c r="A83" s="16">
        <f>A75+1</f>
        <v>11</v>
      </c>
      <c r="F83" s="17"/>
      <c r="G83" s="17"/>
      <c r="H83" s="19"/>
      <c r="I83" s="18"/>
      <c r="J83" s="17"/>
      <c r="K83" s="17"/>
      <c r="L83" s="20"/>
      <c r="M83"/>
      <c r="N83"/>
      <c r="O83"/>
      <c r="P83" s="17"/>
      <c r="Q83" s="17"/>
      <c r="R83" s="20"/>
    </row>
    <row r="84" spans="1:18" s="18" customFormat="1" ht="12.75">
      <c r="A84" s="16"/>
      <c r="E84" s="17"/>
      <c r="F84" s="21"/>
      <c r="G84" s="7"/>
      <c r="H84" s="24"/>
      <c r="I84"/>
      <c r="J84" s="33"/>
      <c r="K84" s="43"/>
      <c r="L84" s="24"/>
      <c r="M84" s="7"/>
      <c r="N84" s="7"/>
      <c r="O84"/>
      <c r="P84"/>
      <c r="Q84"/>
      <c r="R84"/>
    </row>
    <row r="85" spans="1:18" ht="12.75">
      <c r="A85" s="16"/>
      <c r="H85" s="24"/>
      <c r="J85" s="44"/>
      <c r="K85" s="43"/>
      <c r="L85" s="24"/>
      <c r="N85"/>
      <c r="O85"/>
      <c r="P85"/>
      <c r="Q85"/>
      <c r="R85"/>
    </row>
    <row r="86" spans="1:18" ht="12.75">
      <c r="A86" s="16"/>
      <c r="H86" s="24"/>
      <c r="J86" s="142"/>
      <c r="K86" s="43"/>
      <c r="L86" s="24"/>
      <c r="O86"/>
      <c r="P86"/>
      <c r="Q86"/>
      <c r="R86"/>
    </row>
    <row r="87" spans="1:18" ht="12.75">
      <c r="A87" s="16"/>
      <c r="H87" s="24"/>
      <c r="J87"/>
      <c r="K87" s="22"/>
      <c r="L87" s="28"/>
      <c r="M87"/>
      <c r="N87"/>
      <c r="O87"/>
      <c r="P87"/>
      <c r="Q87"/>
      <c r="R87"/>
    </row>
    <row r="88" spans="1:18" ht="12.75">
      <c r="A88" s="16"/>
      <c r="H88" s="24"/>
      <c r="J88"/>
      <c r="K88" s="22"/>
      <c r="L88" s="28"/>
      <c r="M88"/>
      <c r="N88"/>
      <c r="O88"/>
      <c r="P88"/>
      <c r="Q88"/>
      <c r="R88"/>
    </row>
    <row r="89" spans="1:18" ht="12.75">
      <c r="A89" s="16"/>
      <c r="H89" s="24"/>
      <c r="J89"/>
      <c r="K89" s="22"/>
      <c r="L89" s="28"/>
      <c r="M89"/>
      <c r="N89"/>
      <c r="O89"/>
      <c r="P89"/>
      <c r="Q89"/>
      <c r="R89"/>
    </row>
    <row r="90" spans="1:18" ht="12.75">
      <c r="A90" s="16"/>
      <c r="J90"/>
      <c r="K90" s="22"/>
      <c r="L90" s="28"/>
      <c r="M90"/>
      <c r="N90"/>
      <c r="O90"/>
      <c r="P90"/>
      <c r="Q90"/>
      <c r="R90"/>
    </row>
    <row r="91" spans="1:18" ht="12.75">
      <c r="A91" s="29">
        <f>A83+1</f>
        <v>12</v>
      </c>
      <c r="J91" s="17"/>
      <c r="K91" s="17"/>
      <c r="L91" s="20"/>
      <c r="M91"/>
      <c r="N91"/>
      <c r="O91"/>
      <c r="P91" s="17"/>
      <c r="Q91" s="17"/>
      <c r="R91" s="20"/>
    </row>
    <row r="92" spans="1:18" ht="12.75">
      <c r="A92" s="29"/>
      <c r="J92" s="21"/>
      <c r="K92" s="43"/>
      <c r="L92" s="43"/>
      <c r="O92"/>
      <c r="P92"/>
      <c r="Q92"/>
      <c r="R92"/>
    </row>
    <row r="93" spans="1:18" ht="12.75">
      <c r="A93" s="29"/>
      <c r="J93" s="21"/>
      <c r="K93" s="43"/>
      <c r="L93" s="43"/>
      <c r="O93"/>
      <c r="P93"/>
      <c r="Q93"/>
      <c r="R93"/>
    </row>
    <row r="94" spans="1:18" ht="12.75">
      <c r="A94" s="29"/>
      <c r="J94" s="21"/>
      <c r="O94"/>
      <c r="P94"/>
      <c r="Q94"/>
      <c r="R94"/>
    </row>
    <row r="95" spans="1:15" ht="12.75">
      <c r="A95" s="29"/>
      <c r="J95" s="21"/>
      <c r="N95"/>
      <c r="O95"/>
    </row>
    <row r="96" spans="1:15" ht="12.75">
      <c r="A96" s="29"/>
      <c r="J96" s="21"/>
      <c r="O96"/>
    </row>
    <row r="97" spans="1:12" ht="12.75">
      <c r="A97" s="29"/>
      <c r="J97"/>
      <c r="K97"/>
      <c r="L97"/>
    </row>
    <row r="98" spans="1:12" ht="12.75">
      <c r="A98" s="29"/>
      <c r="J98"/>
      <c r="K98"/>
      <c r="L98"/>
    </row>
    <row r="99" spans="1:15" ht="12.75">
      <c r="A99" s="16">
        <f>A91+1</f>
        <v>13</v>
      </c>
      <c r="J99" s="17"/>
      <c r="K99" s="17"/>
      <c r="L99" s="20"/>
      <c r="M99"/>
      <c r="N99"/>
      <c r="O99"/>
    </row>
    <row r="100" spans="1:13" ht="12.75">
      <c r="A100" s="16"/>
      <c r="J100" s="33"/>
      <c r="K100" s="43"/>
      <c r="L100" s="43"/>
      <c r="M100" s="44"/>
    </row>
    <row r="101" spans="1:13" ht="12.75">
      <c r="A101" s="16"/>
      <c r="J101" s="21"/>
      <c r="K101" s="43"/>
      <c r="L101" s="43"/>
      <c r="M101" s="44"/>
    </row>
    <row r="102" spans="1:12" ht="12.75">
      <c r="A102" s="16"/>
      <c r="B102" s="21"/>
      <c r="C102" s="43"/>
      <c r="J102" s="21"/>
      <c r="L102" s="71"/>
    </row>
    <row r="103" spans="1:10" ht="12.75">
      <c r="A103" s="16"/>
      <c r="B103" s="21"/>
      <c r="C103" s="43"/>
      <c r="J103" s="21"/>
    </row>
    <row r="104" spans="1:10" ht="12.75">
      <c r="A104" s="16"/>
      <c r="B104" s="21"/>
      <c r="C104" s="43"/>
      <c r="J104" s="21"/>
    </row>
    <row r="105" spans="1:12" ht="12.75">
      <c r="A105" s="16"/>
      <c r="B105"/>
      <c r="C105" s="22"/>
      <c r="D105" s="28"/>
      <c r="J105"/>
      <c r="K105"/>
      <c r="L105"/>
    </row>
    <row r="106" spans="1:12" ht="12.75">
      <c r="A106" s="16"/>
      <c r="B106"/>
      <c r="C106"/>
      <c r="D106"/>
      <c r="J106"/>
      <c r="K106"/>
      <c r="L106"/>
    </row>
    <row r="107" spans="1:15" ht="12.75">
      <c r="A107" s="29">
        <f>A99+1</f>
        <v>14</v>
      </c>
      <c r="J107" s="17"/>
      <c r="K107" s="17"/>
      <c r="L107" s="20"/>
      <c r="M107"/>
      <c r="N107"/>
      <c r="O107"/>
    </row>
    <row r="108" spans="1:13" ht="12.75">
      <c r="A108" s="29"/>
      <c r="J108" s="21"/>
      <c r="K108" s="43"/>
      <c r="L108" s="43"/>
      <c r="M108" s="44"/>
    </row>
    <row r="109" spans="1:13" ht="12.75">
      <c r="A109" s="29"/>
      <c r="J109"/>
      <c r="K109" s="43"/>
      <c r="L109" s="43"/>
      <c r="M109" s="44"/>
    </row>
    <row r="110" spans="1:13" ht="12.75">
      <c r="A110" s="29"/>
      <c r="B110" s="21"/>
      <c r="C110" s="43"/>
      <c r="J110" s="21"/>
      <c r="K110" s="71"/>
      <c r="M110" s="44"/>
    </row>
    <row r="111" spans="1:13" ht="12.75">
      <c r="A111" s="29"/>
      <c r="B111" s="21"/>
      <c r="C111" s="43"/>
      <c r="J111" s="21"/>
      <c r="M111" s="44"/>
    </row>
    <row r="112" spans="1:13" ht="12.75">
      <c r="A112" s="29"/>
      <c r="B112"/>
      <c r="C112" s="22"/>
      <c r="D112" s="28"/>
      <c r="J112"/>
      <c r="K112"/>
      <c r="L112"/>
      <c r="M112" s="44"/>
    </row>
    <row r="113" spans="1:13" ht="12.75">
      <c r="A113" s="29"/>
      <c r="B113"/>
      <c r="C113" s="22"/>
      <c r="D113" s="28"/>
      <c r="J113"/>
      <c r="K113"/>
      <c r="L113"/>
      <c r="M113" s="44"/>
    </row>
    <row r="114" spans="1:13" ht="12.75">
      <c r="A114" s="29"/>
      <c r="B114"/>
      <c r="C114"/>
      <c r="D114"/>
      <c r="J114"/>
      <c r="K114"/>
      <c r="L114"/>
      <c r="M114" s="44"/>
    </row>
    <row r="115" spans="1:15" ht="12.75">
      <c r="A115" s="16">
        <f>A107+1</f>
        <v>15</v>
      </c>
      <c r="M115"/>
      <c r="N115"/>
      <c r="O115"/>
    </row>
    <row r="116" spans="1:13" ht="12.75">
      <c r="A116" s="16"/>
      <c r="M116" s="44"/>
    </row>
    <row r="117" ht="12.75">
      <c r="A117" s="16"/>
    </row>
    <row r="118" spans="1:3" ht="12.75">
      <c r="A118" s="16"/>
      <c r="B118" s="44"/>
      <c r="C118" s="43"/>
    </row>
    <row r="119" spans="1:15" ht="12.75">
      <c r="A119" s="16"/>
      <c r="B119" s="44"/>
      <c r="C119" s="43"/>
      <c r="J119" s="44"/>
      <c r="K119" s="44"/>
      <c r="L119" s="71"/>
      <c r="M119"/>
      <c r="N119"/>
      <c r="O119"/>
    </row>
    <row r="120" spans="1:15" ht="12.75">
      <c r="A120" s="16"/>
      <c r="B120" s="44"/>
      <c r="C120" s="43"/>
      <c r="J120" s="44"/>
      <c r="K120" s="44"/>
      <c r="L120" s="71"/>
      <c r="M120"/>
      <c r="N120"/>
      <c r="O120"/>
    </row>
    <row r="121" spans="1:15" ht="12.75">
      <c r="A121" s="16"/>
      <c r="B121"/>
      <c r="C121" s="22"/>
      <c r="D121" s="28"/>
      <c r="J121"/>
      <c r="K121"/>
      <c r="L121"/>
      <c r="M121"/>
      <c r="N121"/>
      <c r="O121"/>
    </row>
    <row r="122" spans="1:15" ht="12.75">
      <c r="A122" s="16"/>
      <c r="J122"/>
      <c r="K122"/>
      <c r="L122"/>
      <c r="M122"/>
      <c r="N122"/>
      <c r="O122"/>
    </row>
    <row r="123" spans="1:15" ht="12.75">
      <c r="A123" s="29">
        <f>A115+1</f>
        <v>16</v>
      </c>
      <c r="N123"/>
      <c r="O123"/>
    </row>
    <row r="124" spans="1:15" ht="12.75">
      <c r="A124" s="29"/>
      <c r="N124"/>
      <c r="O124"/>
    </row>
    <row r="125" spans="1:15" ht="12.75">
      <c r="A125" s="29"/>
      <c r="N125"/>
      <c r="O125"/>
    </row>
    <row r="126" spans="1:15" ht="12.75">
      <c r="A126" s="29"/>
      <c r="N126"/>
      <c r="O126"/>
    </row>
    <row r="127" spans="1:15" ht="12.75">
      <c r="A127" s="29"/>
      <c r="N127"/>
      <c r="O127"/>
    </row>
    <row r="128" spans="1:15" ht="12.75">
      <c r="A128" s="29"/>
      <c r="N128"/>
      <c r="O128"/>
    </row>
    <row r="129" spans="1:15" ht="12.75">
      <c r="A129" s="29"/>
      <c r="N129"/>
      <c r="O129"/>
    </row>
    <row r="130" spans="1:15" ht="12.75">
      <c r="A130" s="29"/>
      <c r="N130"/>
      <c r="O130"/>
    </row>
    <row r="131" spans="1:15" ht="12.75">
      <c r="A131" s="16">
        <f>A123+1</f>
        <v>17</v>
      </c>
      <c r="N131"/>
      <c r="O131"/>
    </row>
    <row r="132" spans="1:15" ht="12.75">
      <c r="A132" s="16"/>
      <c r="N132"/>
      <c r="O132"/>
    </row>
    <row r="133" spans="1:15" ht="12.75">
      <c r="A133" s="16"/>
      <c r="N133"/>
      <c r="O133"/>
    </row>
    <row r="134" spans="1:15" ht="12.75">
      <c r="A134" s="16"/>
      <c r="N134"/>
      <c r="O134"/>
    </row>
    <row r="135" ht="12.75">
      <c r="A135" s="16"/>
    </row>
    <row r="136" ht="12.75">
      <c r="A136" s="16"/>
    </row>
    <row r="137" ht="12.75">
      <c r="A137" s="16"/>
    </row>
    <row r="138" ht="12.75">
      <c r="A138" s="16"/>
    </row>
    <row r="139" ht="12.75">
      <c r="A139" s="29">
        <f>A131+1</f>
        <v>18</v>
      </c>
    </row>
    <row r="140" ht="12.75">
      <c r="A140" s="29"/>
    </row>
    <row r="141" ht="12.75">
      <c r="A141" s="29"/>
    </row>
    <row r="142" ht="12.75">
      <c r="A142" s="29"/>
    </row>
    <row r="143" ht="12.75">
      <c r="A143" s="29"/>
    </row>
    <row r="144" ht="12.75">
      <c r="A144" s="29"/>
    </row>
    <row r="145" ht="12.75">
      <c r="A145" s="29"/>
    </row>
    <row r="146" ht="12.75">
      <c r="A146" s="29"/>
    </row>
    <row r="147" ht="12.75">
      <c r="A147" s="16">
        <f>A139+1</f>
        <v>19</v>
      </c>
    </row>
    <row r="148" ht="12.75">
      <c r="A148" s="16"/>
    </row>
    <row r="149" ht="12.75">
      <c r="A149" s="16"/>
    </row>
    <row r="150" ht="12.75">
      <c r="A150" s="16"/>
    </row>
    <row r="151" ht="12.75">
      <c r="A151" s="16"/>
    </row>
    <row r="152" ht="12.75">
      <c r="A152" s="16"/>
    </row>
    <row r="153" ht="12.75">
      <c r="A153" s="16"/>
    </row>
    <row r="154" spans="1:5" ht="12.75">
      <c r="A154" s="16"/>
      <c r="B154" s="139"/>
      <c r="C154" s="139"/>
      <c r="D154" s="139"/>
      <c r="E154" s="49"/>
    </row>
    <row r="155" spans="1:5" ht="15.75">
      <c r="A155" s="29">
        <v>1</v>
      </c>
      <c r="B155" s="17" t="s">
        <v>3</v>
      </c>
      <c r="C155" s="17" t="s">
        <v>76</v>
      </c>
      <c r="D155" s="20" t="s">
        <v>96</v>
      </c>
      <c r="E155" s="17"/>
    </row>
    <row r="156" spans="1:4" ht="15.75">
      <c r="A156" s="29"/>
      <c r="B156" s="33" t="s">
        <v>353</v>
      </c>
      <c r="C156" s="43">
        <v>0</v>
      </c>
      <c r="D156" s="24">
        <v>9.7</v>
      </c>
    </row>
    <row r="157" spans="1:4" ht="12.75">
      <c r="A157" s="29"/>
      <c r="B157" s="7" t="s">
        <v>79</v>
      </c>
      <c r="C157" s="43">
        <v>886</v>
      </c>
      <c r="D157" s="24">
        <v>13</v>
      </c>
    </row>
    <row r="158" spans="1:4" ht="12.75">
      <c r="A158" s="29"/>
      <c r="B158" s="44"/>
      <c r="C158" s="43">
        <v>1630</v>
      </c>
      <c r="D158" s="24">
        <v>21</v>
      </c>
    </row>
    <row r="159" spans="1:3" ht="12.75">
      <c r="A159" s="29"/>
      <c r="C159" s="43"/>
    </row>
    <row r="160" spans="1:3" ht="12.75">
      <c r="A160" s="29"/>
      <c r="C160" s="43"/>
    </row>
    <row r="161" spans="1:3" ht="12.75">
      <c r="A161" s="29"/>
      <c r="C161" s="43"/>
    </row>
    <row r="162" spans="1:3" ht="12.75">
      <c r="A162" s="29"/>
      <c r="C162" s="43"/>
    </row>
    <row r="163" spans="1:4" ht="15.75">
      <c r="A163" s="16">
        <f>A155+1</f>
        <v>2</v>
      </c>
      <c r="B163" s="17" t="s">
        <v>5</v>
      </c>
      <c r="C163" s="17" t="s">
        <v>76</v>
      </c>
      <c r="D163" s="20" t="s">
        <v>96</v>
      </c>
    </row>
    <row r="164" spans="1:5" ht="15.75">
      <c r="A164" s="16"/>
      <c r="B164" s="33" t="s">
        <v>357</v>
      </c>
      <c r="C164" s="43">
        <v>0</v>
      </c>
      <c r="D164" s="24">
        <v>1.5</v>
      </c>
      <c r="E164" s="17"/>
    </row>
    <row r="165" spans="1:4" ht="12.75">
      <c r="A165" s="16"/>
      <c r="C165" s="22">
        <v>1700</v>
      </c>
      <c r="D165" s="24">
        <v>29.6</v>
      </c>
    </row>
    <row r="166" spans="1:3" ht="12.75">
      <c r="A166" s="16"/>
      <c r="C166" s="43"/>
    </row>
    <row r="167" spans="1:3" ht="12.75">
      <c r="A167" s="16"/>
      <c r="C167" s="43"/>
    </row>
    <row r="168" spans="1:3" ht="12.75">
      <c r="A168" s="16"/>
      <c r="C168" s="43"/>
    </row>
    <row r="169" spans="1:3" ht="12.75">
      <c r="A169" s="16"/>
      <c r="C169" s="43"/>
    </row>
    <row r="170" spans="1:3" ht="12.75">
      <c r="A170" s="16"/>
      <c r="C170" s="43"/>
    </row>
    <row r="171" spans="1:4" ht="15.75">
      <c r="A171" s="29">
        <f>A163+1</f>
        <v>3</v>
      </c>
      <c r="B171" s="17" t="s">
        <v>6</v>
      </c>
      <c r="C171" s="17" t="s">
        <v>76</v>
      </c>
      <c r="D171" s="20" t="s">
        <v>96</v>
      </c>
    </row>
    <row r="172" spans="1:5" ht="15.75">
      <c r="A172" s="29"/>
      <c r="B172" s="33" t="s">
        <v>350</v>
      </c>
      <c r="C172" s="43">
        <v>0</v>
      </c>
      <c r="D172" s="24">
        <v>-40.9</v>
      </c>
      <c r="E172" s="17"/>
    </row>
    <row r="173" spans="1:4" ht="12.75">
      <c r="A173" s="29"/>
      <c r="B173" s="44" t="s">
        <v>78</v>
      </c>
      <c r="C173" s="43">
        <v>983</v>
      </c>
      <c r="D173" s="24">
        <v>-10.1</v>
      </c>
    </row>
    <row r="174" spans="1:4" ht="12.75">
      <c r="A174" s="29"/>
      <c r="C174" s="43">
        <v>1286</v>
      </c>
      <c r="D174" s="24">
        <v>-0.0001</v>
      </c>
    </row>
    <row r="175" spans="1:3" ht="12.75">
      <c r="A175" s="29"/>
      <c r="C175" s="43"/>
    </row>
    <row r="176" spans="1:3" ht="12.75">
      <c r="A176" s="29"/>
      <c r="C176" s="43"/>
    </row>
    <row r="177" spans="1:3" ht="12.75">
      <c r="A177" s="29"/>
      <c r="C177" s="43"/>
    </row>
    <row r="178" spans="1:3" ht="12.75">
      <c r="A178" s="29"/>
      <c r="C178" s="43"/>
    </row>
    <row r="179" spans="1:4" ht="15.75">
      <c r="A179" s="16">
        <f>A171+1</f>
        <v>4</v>
      </c>
      <c r="B179" s="17" t="s">
        <v>7</v>
      </c>
      <c r="C179" s="17" t="s">
        <v>76</v>
      </c>
      <c r="D179" s="20" t="s">
        <v>96</v>
      </c>
    </row>
    <row r="180" spans="1:5" ht="15.75">
      <c r="A180" s="16"/>
      <c r="B180" s="33" t="s">
        <v>359</v>
      </c>
      <c r="C180" s="43">
        <v>0</v>
      </c>
      <c r="D180" s="24">
        <v>1</v>
      </c>
      <c r="E180" s="17"/>
    </row>
    <row r="181" spans="1:4" ht="12.75">
      <c r="A181" s="16"/>
      <c r="B181" s="44"/>
      <c r="C181" s="43">
        <v>500</v>
      </c>
      <c r="D181" s="24">
        <v>13.6</v>
      </c>
    </row>
    <row r="182" spans="1:3" ht="12.75">
      <c r="A182" s="16"/>
      <c r="B182" s="44"/>
      <c r="C182" s="22"/>
    </row>
    <row r="183" spans="1:3" ht="12.75">
      <c r="A183" s="16"/>
      <c r="B183" s="44"/>
      <c r="C183" s="43"/>
    </row>
    <row r="184" spans="1:3" ht="12.75">
      <c r="A184" s="16"/>
      <c r="B184" s="44"/>
      <c r="C184" s="31"/>
    </row>
    <row r="185" spans="1:3" ht="12.75">
      <c r="A185" s="16"/>
      <c r="B185" s="44"/>
      <c r="C185" s="31"/>
    </row>
    <row r="186" spans="1:3" ht="12.75">
      <c r="A186" s="16"/>
      <c r="B186" s="44"/>
      <c r="C186" s="31"/>
    </row>
    <row r="187" spans="1:4" ht="15.75">
      <c r="A187" s="29">
        <f>A179+1</f>
        <v>5</v>
      </c>
      <c r="B187" s="17" t="s">
        <v>330</v>
      </c>
      <c r="C187" s="17" t="s">
        <v>76</v>
      </c>
      <c r="D187" s="20" t="s">
        <v>96</v>
      </c>
    </row>
    <row r="188" spans="1:5" ht="15.75">
      <c r="A188" s="29"/>
      <c r="B188" s="33" t="s">
        <v>340</v>
      </c>
      <c r="C188" s="43">
        <v>0</v>
      </c>
      <c r="D188" s="24">
        <v>-25.6</v>
      </c>
      <c r="E188" s="17"/>
    </row>
    <row r="189" spans="1:4" ht="12.75">
      <c r="A189" s="29"/>
      <c r="B189" s="44"/>
      <c r="C189" s="43">
        <v>1700</v>
      </c>
      <c r="D189" s="24">
        <v>-31</v>
      </c>
    </row>
    <row r="190" spans="1:3" ht="12.75">
      <c r="A190" s="29"/>
      <c r="B190" s="142"/>
      <c r="C190" s="43"/>
    </row>
    <row r="191" spans="1:3" ht="12.75">
      <c r="A191" s="29"/>
      <c r="B191" s="21"/>
      <c r="C191" s="43"/>
    </row>
    <row r="192" spans="1:3" ht="12.75">
      <c r="A192" s="29"/>
      <c r="B192" s="21"/>
      <c r="C192" s="43"/>
    </row>
    <row r="193" spans="1:3" ht="12.75">
      <c r="A193" s="29"/>
      <c r="B193" s="21"/>
      <c r="C193" s="43"/>
    </row>
    <row r="194" spans="1:3" ht="12.75">
      <c r="A194" s="29"/>
      <c r="B194" s="21"/>
      <c r="C194" s="43"/>
    </row>
    <row r="195" spans="1:4" ht="15.75">
      <c r="A195" s="16">
        <f>A187+1</f>
        <v>6</v>
      </c>
      <c r="B195" s="17" t="s">
        <v>9</v>
      </c>
      <c r="C195" s="17" t="s">
        <v>76</v>
      </c>
      <c r="D195" s="20" t="s">
        <v>96</v>
      </c>
    </row>
    <row r="196" spans="1:5" ht="15.75">
      <c r="A196" s="16"/>
      <c r="B196" s="21" t="s">
        <v>336</v>
      </c>
      <c r="C196" s="43">
        <v>0</v>
      </c>
      <c r="D196" s="24">
        <v>-9.6</v>
      </c>
      <c r="E196" s="17"/>
    </row>
    <row r="197" spans="1:4" ht="12.75">
      <c r="A197" s="16"/>
      <c r="B197" s="21"/>
      <c r="C197" s="43">
        <v>1416.6666666666667</v>
      </c>
      <c r="D197" s="24">
        <v>-0.0001</v>
      </c>
    </row>
    <row r="198" spans="1:3" ht="12.75">
      <c r="A198" s="16"/>
      <c r="B198" s="21"/>
      <c r="C198" s="43"/>
    </row>
    <row r="199" spans="1:4" ht="12.75">
      <c r="A199" s="16"/>
      <c r="B199"/>
      <c r="C199" s="22"/>
      <c r="D199" s="28"/>
    </row>
    <row r="200" spans="1:4" ht="12.75">
      <c r="A200" s="16"/>
      <c r="B200"/>
      <c r="C200" s="22"/>
      <c r="D200" s="28"/>
    </row>
    <row r="201" spans="1:4" ht="12.75">
      <c r="A201" s="16"/>
      <c r="B201"/>
      <c r="C201" s="22"/>
      <c r="D201" s="28"/>
    </row>
    <row r="202" spans="1:4" ht="12.75">
      <c r="A202" s="16"/>
      <c r="B202"/>
      <c r="C202" s="22"/>
      <c r="D202" s="28"/>
    </row>
    <row r="203" spans="1:4" ht="15.75">
      <c r="A203" s="29">
        <f>A195+1</f>
        <v>7</v>
      </c>
      <c r="B203" s="17" t="s">
        <v>9</v>
      </c>
      <c r="C203" s="17" t="s">
        <v>76</v>
      </c>
      <c r="D203" s="20" t="s">
        <v>96</v>
      </c>
    </row>
    <row r="204" spans="1:4" ht="15.75">
      <c r="A204" s="29"/>
      <c r="B204" s="21" t="s">
        <v>338</v>
      </c>
      <c r="C204" s="43">
        <v>0</v>
      </c>
      <c r="D204" s="24">
        <v>53.7</v>
      </c>
    </row>
    <row r="205" spans="1:4" ht="12.75">
      <c r="A205" s="29"/>
      <c r="B205" s="21"/>
      <c r="C205" s="43">
        <v>1700</v>
      </c>
      <c r="D205" s="24">
        <v>31.6</v>
      </c>
    </row>
    <row r="206" spans="1:5" ht="12.75">
      <c r="A206" s="29"/>
      <c r="B206" s="21"/>
      <c r="C206" s="43"/>
      <c r="E206" s="21"/>
    </row>
    <row r="207" spans="1:5" ht="12.75">
      <c r="A207" s="29"/>
      <c r="B207" s="21"/>
      <c r="C207" s="43"/>
      <c r="E207"/>
    </row>
    <row r="208" spans="1:5" ht="12.75">
      <c r="A208" s="29"/>
      <c r="B208"/>
      <c r="C208" s="22"/>
      <c r="D208" s="28"/>
      <c r="E208"/>
    </row>
    <row r="209" spans="1:5" ht="12.75">
      <c r="A209" s="29"/>
      <c r="B209"/>
      <c r="C209" s="22"/>
      <c r="D209" s="28"/>
      <c r="E209"/>
    </row>
    <row r="210" spans="1:5" ht="12.75">
      <c r="A210" s="29"/>
      <c r="B210"/>
      <c r="C210" s="22"/>
      <c r="D210" s="28"/>
      <c r="E210"/>
    </row>
    <row r="211" spans="1:4" ht="15.75">
      <c r="A211" s="16">
        <f>A203+1</f>
        <v>8</v>
      </c>
      <c r="B211" s="17" t="s">
        <v>10</v>
      </c>
      <c r="C211" s="17" t="s">
        <v>76</v>
      </c>
      <c r="D211" s="20" t="s">
        <v>96</v>
      </c>
    </row>
    <row r="212" spans="1:5" ht="15.75">
      <c r="A212" s="16"/>
      <c r="B212" s="21" t="s">
        <v>349</v>
      </c>
      <c r="C212" s="43">
        <v>0</v>
      </c>
      <c r="D212" s="24">
        <v>-42</v>
      </c>
      <c r="E212" s="17"/>
    </row>
    <row r="213" spans="1:4" ht="12.75">
      <c r="A213" s="16"/>
      <c r="B213" s="21" t="s">
        <v>78</v>
      </c>
      <c r="C213" s="43">
        <v>713</v>
      </c>
      <c r="D213" s="24">
        <v>-19.8</v>
      </c>
    </row>
    <row r="214" spans="1:4" ht="12.75">
      <c r="A214" s="16"/>
      <c r="C214" s="43">
        <v>1067</v>
      </c>
      <c r="D214" s="24">
        <v>-0.0001</v>
      </c>
    </row>
    <row r="215" spans="1:3" ht="12.75">
      <c r="A215" s="16"/>
      <c r="C215" s="43"/>
    </row>
    <row r="216" spans="1:4" ht="12.75">
      <c r="A216" s="16"/>
      <c r="B216"/>
      <c r="C216" s="22"/>
      <c r="D216" s="28"/>
    </row>
    <row r="217" spans="1:4" ht="12.75">
      <c r="A217" s="16"/>
      <c r="B217"/>
      <c r="C217" s="22"/>
      <c r="D217" s="28"/>
    </row>
    <row r="218" spans="1:3" ht="12.75">
      <c r="A218" s="16"/>
      <c r="C218" s="43"/>
    </row>
    <row r="219" spans="1:4" ht="15.75">
      <c r="A219" s="29">
        <f>A211+1</f>
        <v>9</v>
      </c>
      <c r="B219" s="17" t="s">
        <v>331</v>
      </c>
      <c r="C219" s="17" t="s">
        <v>76</v>
      </c>
      <c r="D219" s="20" t="s">
        <v>96</v>
      </c>
    </row>
    <row r="220" spans="1:5" ht="15.75">
      <c r="A220" s="29"/>
      <c r="B220" s="33" t="s">
        <v>355</v>
      </c>
      <c r="C220" s="43">
        <v>0</v>
      </c>
      <c r="D220" s="24">
        <v>-45</v>
      </c>
      <c r="E220" s="17"/>
    </row>
    <row r="221" spans="1:4" ht="12.75">
      <c r="A221" s="29"/>
      <c r="B221" s="21"/>
      <c r="C221" s="43">
        <v>1700</v>
      </c>
      <c r="D221" s="24">
        <v>-49.9</v>
      </c>
    </row>
    <row r="222" spans="1:3" ht="12.75">
      <c r="A222" s="29"/>
      <c r="C222" s="43"/>
    </row>
    <row r="223" spans="1:3" ht="12.75">
      <c r="A223" s="29"/>
      <c r="B223" s="21"/>
      <c r="C223" s="43"/>
    </row>
    <row r="224" spans="1:3" ht="12.75">
      <c r="A224" s="29"/>
      <c r="B224" s="21"/>
      <c r="C224" s="43"/>
    </row>
    <row r="225" spans="1:4" ht="12.75">
      <c r="A225" s="29"/>
      <c r="B225"/>
      <c r="C225" s="22"/>
      <c r="D225" s="28"/>
    </row>
    <row r="226" spans="1:4" ht="12.75">
      <c r="A226" s="29"/>
      <c r="B226"/>
      <c r="C226" s="22"/>
      <c r="D226" s="28"/>
    </row>
    <row r="227" spans="1:4" ht="15.75">
      <c r="A227" s="16">
        <f>A219+1</f>
        <v>10</v>
      </c>
      <c r="B227" s="17" t="s">
        <v>87</v>
      </c>
      <c r="C227" s="17" t="s">
        <v>76</v>
      </c>
      <c r="D227" s="20" t="s">
        <v>96</v>
      </c>
    </row>
    <row r="228" spans="1:5" ht="15.75">
      <c r="A228" s="16"/>
      <c r="B228" s="33" t="s">
        <v>344</v>
      </c>
      <c r="C228" s="43">
        <v>0</v>
      </c>
      <c r="D228" s="24">
        <v>-26.2</v>
      </c>
      <c r="E228" s="17"/>
    </row>
    <row r="229" spans="1:4" ht="12.75">
      <c r="A229" s="16"/>
      <c r="B229" s="44"/>
      <c r="C229" s="43">
        <v>302</v>
      </c>
      <c r="D229" s="24">
        <v>-14.8</v>
      </c>
    </row>
    <row r="230" spans="1:4" ht="12.75">
      <c r="A230" s="16"/>
      <c r="B230" s="44"/>
      <c r="C230" s="43">
        <v>661</v>
      </c>
      <c r="D230" s="24">
        <v>-0.0001</v>
      </c>
    </row>
    <row r="231" spans="1:3" ht="12.75">
      <c r="A231" s="16"/>
      <c r="C231" s="43"/>
    </row>
    <row r="232" spans="1:3" ht="12.75">
      <c r="A232" s="16"/>
      <c r="C232" s="43"/>
    </row>
    <row r="233" spans="1:3" ht="12.75">
      <c r="A233" s="16"/>
      <c r="C233" s="43"/>
    </row>
    <row r="234" spans="1:3" ht="12.75">
      <c r="A234" s="16"/>
      <c r="C234" s="43"/>
    </row>
    <row r="235" spans="1:5" ht="15.75">
      <c r="A235" s="29">
        <f>A227+1</f>
        <v>11</v>
      </c>
      <c r="B235" s="17" t="s">
        <v>332</v>
      </c>
      <c r="C235" s="17" t="s">
        <v>76</v>
      </c>
      <c r="D235" s="20" t="s">
        <v>96</v>
      </c>
      <c r="E235" s="18"/>
    </row>
    <row r="236" spans="1:5" ht="15.75">
      <c r="A236" s="29"/>
      <c r="B236" s="21" t="s">
        <v>356</v>
      </c>
      <c r="C236" s="43">
        <v>0</v>
      </c>
      <c r="D236" s="24">
        <v>-129.8</v>
      </c>
      <c r="E236"/>
    </row>
    <row r="237" spans="1:5" ht="12.75">
      <c r="A237" s="29"/>
      <c r="B237" s="21"/>
      <c r="C237" s="43">
        <v>1287</v>
      </c>
      <c r="D237" s="24">
        <v>-134.1</v>
      </c>
      <c r="E237"/>
    </row>
    <row r="238" spans="1:5" ht="12.75">
      <c r="A238" s="29"/>
      <c r="B238" s="21"/>
      <c r="C238" s="43"/>
      <c r="E238"/>
    </row>
    <row r="239" spans="1:5" ht="12.75">
      <c r="A239" s="29"/>
      <c r="C239" s="43"/>
      <c r="E239"/>
    </row>
    <row r="240" spans="1:5" ht="12.75">
      <c r="A240" s="29"/>
      <c r="C240" s="43"/>
      <c r="E240"/>
    </row>
    <row r="241" spans="1:5" ht="12.75">
      <c r="A241" s="29"/>
      <c r="C241" s="43"/>
      <c r="E241"/>
    </row>
    <row r="242" spans="1:5" ht="12.75">
      <c r="A242" s="29"/>
      <c r="C242" s="43"/>
      <c r="E242"/>
    </row>
    <row r="243" spans="1:5" ht="15.75">
      <c r="A243" s="16">
        <f>A235+1</f>
        <v>12</v>
      </c>
      <c r="B243" s="17" t="s">
        <v>18</v>
      </c>
      <c r="C243" s="17" t="s">
        <v>76</v>
      </c>
      <c r="D243" s="20" t="s">
        <v>96</v>
      </c>
      <c r="E243" s="18"/>
    </row>
    <row r="244" spans="1:5" ht="15.75">
      <c r="A244" s="16"/>
      <c r="B244" s="21" t="s">
        <v>347</v>
      </c>
      <c r="C244" s="43">
        <v>0</v>
      </c>
      <c r="D244" s="24">
        <v>10</v>
      </c>
      <c r="E244"/>
    </row>
    <row r="245" spans="1:5" ht="12.75">
      <c r="A245" s="16"/>
      <c r="B245" s="44"/>
      <c r="C245" s="43">
        <v>1210</v>
      </c>
      <c r="D245" s="24">
        <v>23.8</v>
      </c>
      <c r="E245"/>
    </row>
    <row r="246" spans="1:5" ht="12.75">
      <c r="A246" s="16"/>
      <c r="B246" s="44"/>
      <c r="C246" s="43">
        <v>1700</v>
      </c>
      <c r="D246" s="24">
        <v>27.2</v>
      </c>
      <c r="E246"/>
    </row>
    <row r="247" spans="1:5" ht="12.75">
      <c r="A247" s="16"/>
      <c r="B247" s="44"/>
      <c r="C247" s="43"/>
      <c r="E247"/>
    </row>
    <row r="248" spans="1:5" ht="12.75">
      <c r="A248" s="16"/>
      <c r="C248" s="43"/>
      <c r="E248"/>
    </row>
    <row r="249" spans="1:5" ht="12.75">
      <c r="A249" s="16"/>
      <c r="C249" s="43"/>
      <c r="E249"/>
    </row>
    <row r="250" spans="1:5" ht="12.75">
      <c r="A250" s="16"/>
      <c r="C250" s="43"/>
      <c r="E250"/>
    </row>
    <row r="251" spans="1:5" ht="15.75">
      <c r="A251" s="29">
        <f>A243+1</f>
        <v>13</v>
      </c>
      <c r="B251" s="17" t="s">
        <v>329</v>
      </c>
      <c r="C251" s="17" t="s">
        <v>76</v>
      </c>
      <c r="D251" s="20" t="s">
        <v>96</v>
      </c>
      <c r="E251" s="18"/>
    </row>
    <row r="252" spans="1:5" ht="15.75">
      <c r="A252" s="29"/>
      <c r="B252" s="21" t="s">
        <v>334</v>
      </c>
      <c r="C252" s="43">
        <v>0</v>
      </c>
      <c r="D252" s="24">
        <v>-3.1</v>
      </c>
      <c r="E252"/>
    </row>
    <row r="253" spans="1:5" ht="12.75">
      <c r="A253" s="29"/>
      <c r="B253" s="21"/>
      <c r="C253" s="43">
        <v>1550</v>
      </c>
      <c r="D253" s="24">
        <v>-8.6</v>
      </c>
      <c r="E253"/>
    </row>
    <row r="254" spans="1:5" ht="12.75">
      <c r="A254" s="29"/>
      <c r="C254" s="43"/>
      <c r="E254"/>
    </row>
    <row r="255" spans="1:5" ht="12.75">
      <c r="A255" s="29"/>
      <c r="C255" s="43"/>
      <c r="E255"/>
    </row>
    <row r="256" spans="1:5" ht="12.75">
      <c r="A256" s="29"/>
      <c r="C256" s="43"/>
      <c r="E256"/>
    </row>
    <row r="257" spans="1:5" ht="12.75">
      <c r="A257" s="29"/>
      <c r="C257" s="43"/>
      <c r="E257"/>
    </row>
    <row r="258" spans="1:5" ht="12.75">
      <c r="A258" s="29"/>
      <c r="C258" s="43"/>
      <c r="E258"/>
    </row>
    <row r="259" spans="1:5" ht="15.75">
      <c r="A259" s="16">
        <f>A251+1</f>
        <v>14</v>
      </c>
      <c r="B259" s="17" t="s">
        <v>24</v>
      </c>
      <c r="C259" s="17" t="s">
        <v>76</v>
      </c>
      <c r="D259" s="20" t="s">
        <v>96</v>
      </c>
      <c r="E259" s="18"/>
    </row>
    <row r="260" spans="1:5" ht="15.75">
      <c r="A260" s="16"/>
      <c r="B260" s="33" t="s">
        <v>346</v>
      </c>
      <c r="C260" s="43">
        <v>0</v>
      </c>
      <c r="D260" s="24">
        <v>-27.7</v>
      </c>
      <c r="E260"/>
    </row>
    <row r="261" spans="1:5" ht="12.75">
      <c r="A261" s="16"/>
      <c r="B261" t="s">
        <v>78</v>
      </c>
      <c r="C261" s="22">
        <v>336</v>
      </c>
      <c r="D261" s="24">
        <v>-13.4</v>
      </c>
      <c r="E261"/>
    </row>
    <row r="262" spans="1:5" ht="12.75">
      <c r="A262" s="16"/>
      <c r="B262" s="7" t="s">
        <v>77</v>
      </c>
      <c r="C262" s="43">
        <v>701</v>
      </c>
      <c r="D262" s="24">
        <v>-1E-05</v>
      </c>
      <c r="E262"/>
    </row>
    <row r="263" spans="1:5" ht="12.75">
      <c r="A263" s="16"/>
      <c r="C263" s="43"/>
      <c r="E263"/>
    </row>
    <row r="264" spans="1:5" ht="12.75">
      <c r="A264" s="16"/>
      <c r="C264" s="43"/>
      <c r="E264"/>
    </row>
    <row r="265" spans="1:5" ht="12.75">
      <c r="A265" s="16"/>
      <c r="C265" s="43"/>
      <c r="E265"/>
    </row>
    <row r="266" spans="1:5" ht="12.75">
      <c r="A266" s="16"/>
      <c r="C266" s="43"/>
      <c r="E266"/>
    </row>
    <row r="267" spans="1:5" ht="15.75">
      <c r="A267" s="29">
        <f>A259+1</f>
        <v>15</v>
      </c>
      <c r="B267" s="17" t="s">
        <v>26</v>
      </c>
      <c r="C267" s="17" t="s">
        <v>76</v>
      </c>
      <c r="D267" s="20" t="s">
        <v>96</v>
      </c>
      <c r="E267" s="18"/>
    </row>
    <row r="268" spans="1:5" ht="14.25">
      <c r="A268" s="29"/>
      <c r="B268" s="21" t="s">
        <v>354</v>
      </c>
      <c r="C268" s="43">
        <v>0</v>
      </c>
      <c r="D268" s="24">
        <v>-43.6</v>
      </c>
      <c r="E268"/>
    </row>
    <row r="269" spans="1:5" ht="12.75">
      <c r="A269" s="29"/>
      <c r="B269" t="s">
        <v>78</v>
      </c>
      <c r="C269" s="43">
        <v>454</v>
      </c>
      <c r="D269" s="24">
        <v>-27.4</v>
      </c>
      <c r="E269"/>
    </row>
    <row r="270" spans="1:5" ht="12.75">
      <c r="A270" s="29"/>
      <c r="B270" s="7" t="s">
        <v>77</v>
      </c>
      <c r="C270" s="43">
        <v>962</v>
      </c>
      <c r="D270" s="24">
        <v>-7.1</v>
      </c>
      <c r="E270"/>
    </row>
    <row r="271" spans="1:5" ht="12.75">
      <c r="A271" s="29"/>
      <c r="C271" s="43">
        <v>1217</v>
      </c>
      <c r="D271" s="24">
        <v>-0.0001</v>
      </c>
      <c r="E271"/>
    </row>
    <row r="272" spans="1:5" ht="12.75">
      <c r="A272" s="29"/>
      <c r="C272" s="43"/>
      <c r="E272"/>
    </row>
    <row r="273" spans="1:5" ht="12.75">
      <c r="A273" s="29"/>
      <c r="C273" s="43"/>
      <c r="E273"/>
    </row>
    <row r="274" spans="1:5" ht="12.75">
      <c r="A274" s="29"/>
      <c r="C274" s="43"/>
      <c r="E274"/>
    </row>
    <row r="275" spans="1:5" ht="15.75">
      <c r="A275" s="16">
        <f>A267+1</f>
        <v>16</v>
      </c>
      <c r="B275" s="17" t="s">
        <v>27</v>
      </c>
      <c r="C275" s="17" t="s">
        <v>76</v>
      </c>
      <c r="D275" s="20" t="s">
        <v>96</v>
      </c>
      <c r="E275" s="18"/>
    </row>
    <row r="276" spans="1:5" ht="14.25">
      <c r="A276" s="16"/>
      <c r="B276" s="140" t="s">
        <v>360</v>
      </c>
      <c r="C276" s="43">
        <v>0</v>
      </c>
      <c r="D276" s="24">
        <v>-17.6</v>
      </c>
      <c r="E276"/>
    </row>
    <row r="277" spans="1:5" ht="12.75">
      <c r="A277" s="16"/>
      <c r="B277" s="44"/>
      <c r="C277" s="43">
        <v>553.8</v>
      </c>
      <c r="D277" s="24">
        <v>-0.0001</v>
      </c>
      <c r="E277"/>
    </row>
    <row r="278" spans="1:7" ht="12.75">
      <c r="A278" s="16"/>
      <c r="C278" s="43"/>
      <c r="E278"/>
      <c r="G278" s="24"/>
    </row>
    <row r="279" spans="1:7" ht="12.75">
      <c r="A279" s="16"/>
      <c r="B279"/>
      <c r="C279" s="43"/>
      <c r="D279" s="28"/>
      <c r="E279"/>
      <c r="G279" s="24"/>
    </row>
    <row r="280" spans="1:7" ht="12.75">
      <c r="A280" s="16"/>
      <c r="B280"/>
      <c r="C280" s="22"/>
      <c r="D280" s="28"/>
      <c r="E280"/>
      <c r="G280" s="24"/>
    </row>
    <row r="281" spans="1:7" ht="12.75">
      <c r="A281" s="16"/>
      <c r="B281"/>
      <c r="C281" s="43"/>
      <c r="D281" s="28"/>
      <c r="E281"/>
      <c r="G281" s="24"/>
    </row>
    <row r="282" spans="1:7" ht="12.75">
      <c r="A282" s="16"/>
      <c r="C282" s="43"/>
      <c r="E282"/>
      <c r="G282" s="24"/>
    </row>
    <row r="283" spans="1:5" ht="15.75">
      <c r="A283" s="29">
        <f>A275+1</f>
        <v>17</v>
      </c>
      <c r="B283" s="17" t="s">
        <v>30</v>
      </c>
      <c r="C283" s="17" t="s">
        <v>76</v>
      </c>
      <c r="D283" s="20" t="s">
        <v>96</v>
      </c>
      <c r="E283" s="18"/>
    </row>
    <row r="284" spans="1:5" ht="14.25">
      <c r="A284" s="29"/>
      <c r="B284" s="33" t="s">
        <v>335</v>
      </c>
      <c r="C284" s="43">
        <v>0</v>
      </c>
      <c r="D284" s="24">
        <v>-8</v>
      </c>
      <c r="E284"/>
    </row>
    <row r="285" spans="1:5" ht="12.75">
      <c r="A285" s="29"/>
      <c r="B285" s="44"/>
      <c r="C285" s="43">
        <v>438.7096774193548</v>
      </c>
      <c r="D285" s="24">
        <v>-0.0001</v>
      </c>
      <c r="E285"/>
    </row>
    <row r="286" spans="1:5" ht="12.75">
      <c r="A286" s="29"/>
      <c r="B286" s="44"/>
      <c r="C286" s="43"/>
      <c r="E286"/>
    </row>
    <row r="287" spans="1:5" ht="12.75">
      <c r="A287" s="29"/>
      <c r="B287"/>
      <c r="C287" s="22"/>
      <c r="D287" s="28"/>
      <c r="E287"/>
    </row>
    <row r="288" spans="1:5" ht="12.75">
      <c r="A288" s="29"/>
      <c r="B288" s="44"/>
      <c r="C288" s="43"/>
      <c r="E288"/>
    </row>
    <row r="289" spans="1:5" ht="12.75">
      <c r="A289" s="29"/>
      <c r="B289" s="44"/>
      <c r="C289" s="43"/>
      <c r="E289"/>
    </row>
    <row r="290" spans="1:5" ht="12.75">
      <c r="A290" s="29"/>
      <c r="B290" s="44"/>
      <c r="C290" s="43"/>
      <c r="E290"/>
    </row>
    <row r="291" spans="1:5" ht="15.75">
      <c r="A291" s="16">
        <f>A283+1</f>
        <v>18</v>
      </c>
      <c r="B291" s="17" t="s">
        <v>30</v>
      </c>
      <c r="C291" s="17" t="s">
        <v>76</v>
      </c>
      <c r="D291" s="20" t="s">
        <v>96</v>
      </c>
      <c r="E291" s="18"/>
    </row>
    <row r="292" spans="1:5" ht="14.25">
      <c r="A292" s="16"/>
      <c r="B292" s="33" t="s">
        <v>348</v>
      </c>
      <c r="C292" s="43">
        <v>0</v>
      </c>
      <c r="D292" s="24">
        <v>10.7</v>
      </c>
      <c r="E292"/>
    </row>
    <row r="293" spans="1:5" ht="12.75">
      <c r="A293" s="16"/>
      <c r="B293"/>
      <c r="C293" s="43">
        <v>1500</v>
      </c>
      <c r="D293" s="24">
        <v>51.7</v>
      </c>
      <c r="E293"/>
    </row>
    <row r="294" spans="1:5" ht="12.75">
      <c r="A294" s="16"/>
      <c r="B294" s="44"/>
      <c r="C294" s="22"/>
      <c r="E294"/>
    </row>
    <row r="295" spans="1:5" ht="12.75">
      <c r="A295" s="16"/>
      <c r="B295" s="44"/>
      <c r="C295" s="31"/>
      <c r="E295"/>
    </row>
    <row r="296" spans="1:5" ht="12.75">
      <c r="A296" s="16"/>
      <c r="B296" s="44"/>
      <c r="C296" s="31"/>
      <c r="E296"/>
    </row>
    <row r="297" spans="1:5" ht="12.75">
      <c r="A297" s="16"/>
      <c r="B297" s="44"/>
      <c r="C297" s="31"/>
      <c r="E297"/>
    </row>
    <row r="298" spans="1:5" ht="12.75">
      <c r="A298" s="16"/>
      <c r="B298" s="44"/>
      <c r="C298" s="31"/>
      <c r="E298"/>
    </row>
    <row r="299" spans="1:5" ht="15.75">
      <c r="A299" s="29">
        <f>A291+1</f>
        <v>19</v>
      </c>
      <c r="B299" s="17" t="s">
        <v>31</v>
      </c>
      <c r="C299" s="17" t="s">
        <v>76</v>
      </c>
      <c r="D299" s="20" t="s">
        <v>96</v>
      </c>
      <c r="E299" s="18"/>
    </row>
    <row r="300" spans="1:5" ht="14.25">
      <c r="A300" s="29"/>
      <c r="B300" s="33" t="s">
        <v>345</v>
      </c>
      <c r="C300" s="43">
        <v>0</v>
      </c>
      <c r="D300" s="24">
        <v>-27.1</v>
      </c>
      <c r="E300"/>
    </row>
    <row r="301" spans="1:5" ht="12.75">
      <c r="A301" s="29"/>
      <c r="B301" s="21" t="s">
        <v>78</v>
      </c>
      <c r="C301" s="43">
        <v>371</v>
      </c>
      <c r="D301" s="24">
        <v>-13.4</v>
      </c>
      <c r="E301"/>
    </row>
    <row r="302" spans="1:5" ht="12.75">
      <c r="A302" s="29"/>
      <c r="B302" s="21" t="s">
        <v>77</v>
      </c>
      <c r="C302" s="43">
        <v>900</v>
      </c>
      <c r="D302" s="24">
        <v>-7.9</v>
      </c>
      <c r="E302"/>
    </row>
    <row r="303" spans="1:5" ht="12.75">
      <c r="A303" s="29"/>
      <c r="B303" s="21"/>
      <c r="C303" s="43"/>
      <c r="E303"/>
    </row>
    <row r="304" spans="1:5" ht="12.75">
      <c r="A304" s="29"/>
      <c r="B304" s="21"/>
      <c r="C304" s="43"/>
      <c r="E304"/>
    </row>
    <row r="305" spans="1:5" ht="12.75">
      <c r="A305" s="29"/>
      <c r="B305" s="21"/>
      <c r="C305" s="43"/>
      <c r="E305"/>
    </row>
    <row r="306" spans="1:5" ht="12.75">
      <c r="A306" s="29"/>
      <c r="B306" s="21"/>
      <c r="C306" s="43"/>
      <c r="E306"/>
    </row>
    <row r="307" spans="1:5" ht="15.75">
      <c r="A307" s="16">
        <f>A299+1</f>
        <v>20</v>
      </c>
      <c r="B307" s="17" t="s">
        <v>35</v>
      </c>
      <c r="C307" s="17" t="s">
        <v>76</v>
      </c>
      <c r="D307" s="20" t="s">
        <v>96</v>
      </c>
      <c r="E307" s="18"/>
    </row>
    <row r="308" spans="1:5" ht="14.25">
      <c r="A308" s="16"/>
      <c r="B308" s="21" t="s">
        <v>352</v>
      </c>
      <c r="C308" s="43">
        <v>0</v>
      </c>
      <c r="D308" s="24">
        <v>3</v>
      </c>
      <c r="E308"/>
    </row>
    <row r="309" spans="1:5" ht="12.75">
      <c r="A309" s="16"/>
      <c r="B309" s="21" t="s">
        <v>79</v>
      </c>
      <c r="C309" s="43">
        <v>704</v>
      </c>
      <c r="D309" s="24">
        <v>5.3</v>
      </c>
      <c r="E309"/>
    </row>
    <row r="310" spans="1:5" ht="12.75">
      <c r="A310" s="16"/>
      <c r="B310" s="21"/>
      <c r="C310" s="43">
        <v>1540</v>
      </c>
      <c r="D310" s="24">
        <v>14.9</v>
      </c>
      <c r="E310"/>
    </row>
    <row r="311" spans="1:5" ht="12.75">
      <c r="A311" s="16"/>
      <c r="B311"/>
      <c r="C311" s="22"/>
      <c r="D311" s="28"/>
      <c r="E311"/>
    </row>
    <row r="312" spans="1:5" ht="12.75">
      <c r="A312" s="16"/>
      <c r="B312"/>
      <c r="C312" s="22"/>
      <c r="D312" s="28"/>
      <c r="E312"/>
    </row>
    <row r="313" spans="1:5" ht="12.75">
      <c r="A313" s="16"/>
      <c r="B313"/>
      <c r="C313" s="22"/>
      <c r="D313" s="28"/>
      <c r="E313"/>
    </row>
    <row r="314" spans="1:5" ht="12.75">
      <c r="A314" s="16"/>
      <c r="B314"/>
      <c r="C314" s="22"/>
      <c r="D314" s="28"/>
      <c r="E314"/>
    </row>
    <row r="315" spans="1:5" ht="15.75">
      <c r="A315" s="29">
        <f>A307+1</f>
        <v>21</v>
      </c>
      <c r="B315" s="17" t="s">
        <v>36</v>
      </c>
      <c r="C315" s="17" t="s">
        <v>76</v>
      </c>
      <c r="D315" s="20" t="s">
        <v>96</v>
      </c>
      <c r="E315" s="18"/>
    </row>
    <row r="316" spans="1:5" ht="14.25">
      <c r="A316" s="29"/>
      <c r="B316" s="33" t="s">
        <v>337</v>
      </c>
      <c r="C316" s="43">
        <v>0</v>
      </c>
      <c r="D316" s="24">
        <v>29.6</v>
      </c>
      <c r="E316"/>
    </row>
    <row r="317" spans="1:5" ht="12.75">
      <c r="A317" s="29"/>
      <c r="B317" s="44" t="s">
        <v>78</v>
      </c>
      <c r="C317" s="43">
        <v>601</v>
      </c>
      <c r="D317" s="24">
        <v>36.8</v>
      </c>
      <c r="E317"/>
    </row>
    <row r="318" spans="1:5" ht="12.75">
      <c r="A318" s="29"/>
      <c r="B318" s="44"/>
      <c r="C318" s="43">
        <v>1700</v>
      </c>
      <c r="D318" s="24">
        <v>52.6</v>
      </c>
      <c r="E318"/>
    </row>
    <row r="319" spans="1:5" ht="12.75">
      <c r="A319" s="29"/>
      <c r="B319" s="21"/>
      <c r="C319" s="43"/>
      <c r="E319"/>
    </row>
    <row r="320" spans="1:5" ht="12.75">
      <c r="A320" s="29"/>
      <c r="B320"/>
      <c r="C320" s="22"/>
      <c r="D320" s="28"/>
      <c r="E320"/>
    </row>
    <row r="321" spans="1:5" ht="12.75">
      <c r="A321" s="29"/>
      <c r="B321"/>
      <c r="C321" s="22"/>
      <c r="D321" s="28"/>
      <c r="E321"/>
    </row>
    <row r="322" spans="1:5" ht="12.75">
      <c r="A322" s="29"/>
      <c r="B322"/>
      <c r="C322" s="22"/>
      <c r="D322" s="28"/>
      <c r="E322"/>
    </row>
    <row r="323" spans="1:5" ht="15.75">
      <c r="A323" s="16">
        <f>A315+1</f>
        <v>22</v>
      </c>
      <c r="B323" s="17" t="s">
        <v>88</v>
      </c>
      <c r="C323" s="17" t="s">
        <v>76</v>
      </c>
      <c r="D323" s="20" t="s">
        <v>96</v>
      </c>
      <c r="E323"/>
    </row>
    <row r="324" spans="1:5" ht="14.25">
      <c r="A324" s="16"/>
      <c r="B324" s="21" t="s">
        <v>341</v>
      </c>
      <c r="C324" s="43">
        <v>0</v>
      </c>
      <c r="D324" s="24">
        <v>-25</v>
      </c>
      <c r="E324"/>
    </row>
    <row r="325" spans="1:5" ht="12.75">
      <c r="A325" s="16"/>
      <c r="B325" s="21" t="s">
        <v>78</v>
      </c>
      <c r="C325" s="43">
        <v>312</v>
      </c>
      <c r="D325" s="24">
        <v>-13.3</v>
      </c>
      <c r="E325"/>
    </row>
    <row r="326" spans="1:5" ht="12.75">
      <c r="A326" s="16"/>
      <c r="B326" s="21"/>
      <c r="C326" s="43">
        <v>627.25</v>
      </c>
      <c r="D326" s="24">
        <v>-0.0001</v>
      </c>
      <c r="E326"/>
    </row>
    <row r="327" spans="1:5" ht="12.75">
      <c r="A327" s="16"/>
      <c r="C327" s="43"/>
      <c r="E327"/>
    </row>
    <row r="328" spans="1:5" ht="12.75">
      <c r="A328" s="16"/>
      <c r="C328" s="43"/>
      <c r="E328"/>
    </row>
    <row r="329" spans="1:5" ht="12.75">
      <c r="A329" s="16"/>
      <c r="C329" s="43"/>
      <c r="E329"/>
    </row>
    <row r="330" spans="1:5" ht="12.75">
      <c r="A330" s="16"/>
      <c r="C330" s="43"/>
      <c r="E330"/>
    </row>
    <row r="331" spans="1:5" ht="15.75">
      <c r="A331" s="29">
        <f>A323+1</f>
        <v>23</v>
      </c>
      <c r="B331" s="17" t="s">
        <v>46</v>
      </c>
      <c r="C331" s="17" t="s">
        <v>76</v>
      </c>
      <c r="D331" s="20" t="s">
        <v>96</v>
      </c>
      <c r="E331"/>
    </row>
    <row r="332" spans="1:5" ht="14.25">
      <c r="A332" s="29"/>
      <c r="B332" s="33" t="s">
        <v>343</v>
      </c>
      <c r="C332" s="43">
        <v>0</v>
      </c>
      <c r="D332" s="24">
        <v>22.4</v>
      </c>
      <c r="E332"/>
    </row>
    <row r="333" spans="1:5" ht="12.75">
      <c r="A333" s="29"/>
      <c r="B333" s="44" t="s">
        <v>78</v>
      </c>
      <c r="C333" s="43">
        <v>903</v>
      </c>
      <c r="D333" s="24">
        <v>25.6</v>
      </c>
      <c r="E333"/>
    </row>
    <row r="334" spans="1:5" ht="12.75">
      <c r="A334" s="29"/>
      <c r="B334"/>
      <c r="C334" s="22">
        <v>1700</v>
      </c>
      <c r="D334" s="28">
        <v>32.3</v>
      </c>
      <c r="E334"/>
    </row>
    <row r="335" spans="1:5" ht="12.75">
      <c r="A335" s="29"/>
      <c r="C335" s="43"/>
      <c r="E335"/>
    </row>
    <row r="336" spans="1:3" ht="12.75">
      <c r="A336" s="29"/>
      <c r="C336" s="43"/>
    </row>
    <row r="337" spans="1:3" ht="12.75">
      <c r="A337" s="29"/>
      <c r="C337" s="43"/>
    </row>
    <row r="338" spans="1:3" ht="12.75">
      <c r="A338" s="29"/>
      <c r="C338" s="43"/>
    </row>
    <row r="339" spans="1:4" ht="15.75">
      <c r="A339" s="16">
        <f>A331+1</f>
        <v>24</v>
      </c>
      <c r="B339" s="17" t="s">
        <v>49</v>
      </c>
      <c r="C339" s="17" t="s">
        <v>76</v>
      </c>
      <c r="D339" s="20" t="s">
        <v>96</v>
      </c>
    </row>
    <row r="340" spans="1:4" ht="14.25">
      <c r="A340" s="16"/>
      <c r="B340" s="33" t="s">
        <v>358</v>
      </c>
      <c r="C340" s="43">
        <v>0</v>
      </c>
      <c r="D340" s="24">
        <v>2.7</v>
      </c>
    </row>
    <row r="341" spans="1:4" ht="12.75">
      <c r="A341" s="16"/>
      <c r="B341" s="44" t="s">
        <v>78</v>
      </c>
      <c r="C341" s="43">
        <v>1683</v>
      </c>
      <c r="D341" s="24">
        <v>21.7</v>
      </c>
    </row>
    <row r="342" spans="1:4" ht="12.75">
      <c r="A342" s="16"/>
      <c r="B342" s="44"/>
      <c r="C342" s="43">
        <v>1700</v>
      </c>
      <c r="D342" s="24">
        <v>21.9</v>
      </c>
    </row>
    <row r="343" spans="1:3" ht="12.75">
      <c r="A343" s="16"/>
      <c r="B343" s="44"/>
      <c r="C343" s="43"/>
    </row>
    <row r="344" spans="1:3" ht="12.75">
      <c r="A344" s="16"/>
      <c r="B344" s="44"/>
      <c r="C344" s="43"/>
    </row>
    <row r="345" spans="1:3" ht="12.75">
      <c r="A345" s="16"/>
      <c r="B345" s="44"/>
      <c r="C345" s="43"/>
    </row>
    <row r="346" spans="1:3" ht="12.75">
      <c r="A346" s="16"/>
      <c r="C346" s="43"/>
    </row>
    <row r="347" spans="1:4" ht="15.75">
      <c r="A347" s="29">
        <f>A339+1</f>
        <v>25</v>
      </c>
      <c r="B347" s="17" t="s">
        <v>50</v>
      </c>
      <c r="C347" s="17" t="s">
        <v>76</v>
      </c>
      <c r="D347" s="20" t="s">
        <v>96</v>
      </c>
    </row>
    <row r="348" spans="1:4" ht="14.25">
      <c r="A348" s="29"/>
      <c r="B348" s="33" t="s">
        <v>342</v>
      </c>
      <c r="C348" s="43">
        <v>0</v>
      </c>
      <c r="D348" s="24">
        <v>19.1</v>
      </c>
    </row>
    <row r="349" spans="1:4" ht="12.75">
      <c r="A349" s="29"/>
      <c r="B349" s="44" t="s">
        <v>78</v>
      </c>
      <c r="C349" s="43">
        <v>505</v>
      </c>
      <c r="D349" s="24">
        <v>24.8</v>
      </c>
    </row>
    <row r="350" spans="1:4" ht="12.75">
      <c r="A350" s="29"/>
      <c r="B350" s="142"/>
      <c r="C350" s="43">
        <v>1700</v>
      </c>
      <c r="D350" s="24">
        <v>42.2</v>
      </c>
    </row>
    <row r="351" spans="1:3" ht="12.75">
      <c r="A351" s="29"/>
      <c r="B351" s="142"/>
      <c r="C351" s="43"/>
    </row>
    <row r="352" spans="1:3" ht="12.75">
      <c r="A352" s="29"/>
      <c r="B352" s="142"/>
      <c r="C352" s="43"/>
    </row>
    <row r="353" spans="1:3" ht="12.75">
      <c r="A353" s="29"/>
      <c r="B353" s="142"/>
      <c r="C353" s="43"/>
    </row>
    <row r="354" spans="1:3" ht="12.75">
      <c r="A354" s="29"/>
      <c r="B354" s="142"/>
      <c r="C354" s="43"/>
    </row>
    <row r="355" spans="1:4" ht="15.75">
      <c r="A355" s="16">
        <f>A347+1</f>
        <v>26</v>
      </c>
      <c r="B355" s="17" t="s">
        <v>51</v>
      </c>
      <c r="C355" s="17" t="s">
        <v>76</v>
      </c>
      <c r="D355" s="20" t="s">
        <v>96</v>
      </c>
    </row>
    <row r="356" spans="1:4" ht="14.25">
      <c r="A356" s="16"/>
      <c r="B356" s="33" t="s">
        <v>351</v>
      </c>
      <c r="C356" s="43">
        <v>0</v>
      </c>
      <c r="D356" s="53">
        <v>-42.3</v>
      </c>
    </row>
    <row r="357" spans="1:4" ht="12.75">
      <c r="A357" s="16"/>
      <c r="B357" s="44" t="s">
        <v>78</v>
      </c>
      <c r="C357" s="43">
        <v>1043</v>
      </c>
      <c r="D357" s="53">
        <v>-9.6</v>
      </c>
    </row>
    <row r="358" spans="1:4" ht="12.75">
      <c r="A358" s="16"/>
      <c r="B358" s="142"/>
      <c r="C358" s="43">
        <v>1330</v>
      </c>
      <c r="D358" s="53">
        <v>-0.0001</v>
      </c>
    </row>
    <row r="359" spans="1:4" ht="12.75">
      <c r="A359" s="16"/>
      <c r="C359" s="43"/>
      <c r="D359" s="53"/>
    </row>
    <row r="360" spans="1:4" ht="12.75">
      <c r="A360" s="16"/>
      <c r="C360" s="43"/>
      <c r="D360" s="53"/>
    </row>
    <row r="361" spans="1:4" ht="12.75">
      <c r="A361" s="16"/>
      <c r="C361" s="43"/>
      <c r="D361" s="53"/>
    </row>
    <row r="362" spans="1:4" ht="12.75">
      <c r="A362" s="16"/>
      <c r="C362" s="43"/>
      <c r="D362" s="53"/>
    </row>
    <row r="363" spans="1:4" ht="15.75">
      <c r="A363" s="29">
        <f>A355+1</f>
        <v>27</v>
      </c>
      <c r="B363" s="17" t="s">
        <v>55</v>
      </c>
      <c r="C363" s="17" t="s">
        <v>76</v>
      </c>
      <c r="D363" s="20" t="s">
        <v>96</v>
      </c>
    </row>
    <row r="364" spans="1:4" ht="14.25">
      <c r="A364" s="29"/>
      <c r="B364" s="21" t="s">
        <v>570</v>
      </c>
      <c r="C364" s="43">
        <v>0</v>
      </c>
      <c r="D364" s="24">
        <v>-32.508</v>
      </c>
    </row>
    <row r="365" spans="1:4" ht="12.75">
      <c r="A365" s="29"/>
      <c r="B365" s="7" t="s">
        <v>78</v>
      </c>
      <c r="C365" s="43">
        <v>1941</v>
      </c>
      <c r="D365" s="24">
        <v>-31.8</v>
      </c>
    </row>
    <row r="366" spans="1:3" ht="12.75">
      <c r="A366" s="29"/>
      <c r="C366" s="43"/>
    </row>
    <row r="367" spans="1:3" ht="12.75">
      <c r="A367" s="29"/>
      <c r="C367" s="43"/>
    </row>
    <row r="368" spans="1:3" ht="12.75">
      <c r="A368" s="29"/>
      <c r="C368" s="43"/>
    </row>
    <row r="369" spans="1:3" ht="12.75">
      <c r="A369" s="29"/>
      <c r="C369" s="43"/>
    </row>
    <row r="370" spans="1:3" ht="12.75">
      <c r="A370" s="29"/>
      <c r="C370" s="43"/>
    </row>
    <row r="371" ht="12.75">
      <c r="A371" s="16">
        <f>A363+1</f>
        <v>28</v>
      </c>
    </row>
    <row r="372" ht="12.75">
      <c r="A372" s="16"/>
    </row>
    <row r="373" ht="12.75">
      <c r="A373" s="16"/>
    </row>
    <row r="374" ht="12.75">
      <c r="A374" s="16"/>
    </row>
    <row r="375" ht="12.75">
      <c r="A375" s="16"/>
    </row>
    <row r="376" ht="12.75">
      <c r="A376" s="16"/>
    </row>
    <row r="377" ht="12.75">
      <c r="A377" s="16"/>
    </row>
    <row r="378" ht="12.75">
      <c r="A378" s="16"/>
    </row>
    <row r="379" spans="1:4" ht="15.75">
      <c r="A379" s="29">
        <f>A371+1</f>
        <v>29</v>
      </c>
      <c r="B379" s="17" t="s">
        <v>19</v>
      </c>
      <c r="C379" s="17" t="s">
        <v>76</v>
      </c>
      <c r="D379" s="20" t="s">
        <v>96</v>
      </c>
    </row>
    <row r="380" spans="1:4" ht="12.75">
      <c r="A380" s="29"/>
      <c r="B380" s="33" t="s">
        <v>333</v>
      </c>
      <c r="C380" s="43">
        <v>0</v>
      </c>
      <c r="D380" s="24">
        <v>-59.6</v>
      </c>
    </row>
    <row r="381" spans="1:4" ht="12.75">
      <c r="A381" s="29"/>
      <c r="B381"/>
      <c r="C381" s="43">
        <v>1700</v>
      </c>
      <c r="D381" s="24">
        <v>-36.4</v>
      </c>
    </row>
    <row r="382" ht="12.75">
      <c r="A382" s="29"/>
    </row>
    <row r="383" ht="12.75">
      <c r="A383" s="29"/>
    </row>
    <row r="384" ht="12.75">
      <c r="A384" s="29"/>
    </row>
    <row r="385" ht="12.75">
      <c r="A385" s="29"/>
    </row>
    <row r="386" ht="12.75">
      <c r="A386" s="29"/>
    </row>
    <row r="387" ht="12.75">
      <c r="A387" s="16">
        <f>A379+1</f>
        <v>30</v>
      </c>
    </row>
  </sheetData>
  <sheetProtection/>
  <printOptions/>
  <pageMargins left="0.75" right="0.75" top="1" bottom="1" header="0.5" footer="0.5"/>
  <pageSetup horizontalDpi="600" verticalDpi="600" orientation="portrait" r:id="rId4"/>
  <drawing r:id="rId3"/>
  <legacyDrawing r:id="rId2"/>
</worksheet>
</file>

<file path=xl/worksheets/sheet12.xml><?xml version="1.0" encoding="utf-8"?>
<worksheet xmlns="http://schemas.openxmlformats.org/spreadsheetml/2006/main" xmlns:r="http://schemas.openxmlformats.org/officeDocument/2006/relationships">
  <sheetPr codeName="Sheet35"/>
  <dimension ref="A1:T674"/>
  <sheetViews>
    <sheetView showGridLines="0" zoomScalePageLayoutView="0" workbookViewId="0" topLeftCell="A1">
      <selection activeCell="T76" sqref="T76:T82"/>
    </sheetView>
  </sheetViews>
  <sheetFormatPr defaultColWidth="8.8515625" defaultRowHeight="12" customHeight="1"/>
  <cols>
    <col min="1" max="1" width="5.140625" style="0" customWidth="1"/>
    <col min="2" max="2" width="20.140625" style="0" bestFit="1" customWidth="1"/>
    <col min="3" max="3" width="5.00390625" style="7" bestFit="1" customWidth="1"/>
    <col min="4" max="4" width="12.421875" style="0" bestFit="1" customWidth="1"/>
    <col min="5" max="5" width="8.8515625" style="0" customWidth="1"/>
    <col min="6" max="6" width="19.8515625" style="7" bestFit="1" customWidth="1"/>
    <col min="7" max="7" width="5.00390625" style="7" bestFit="1" customWidth="1"/>
    <col min="8" max="8" width="12.421875" style="7" bestFit="1" customWidth="1"/>
    <col min="9" max="9" width="8.8515625" style="0" customWidth="1"/>
    <col min="10" max="10" width="20.140625" style="0" bestFit="1" customWidth="1"/>
    <col min="11" max="11" width="5.00390625" style="0" bestFit="1" customWidth="1"/>
    <col min="12" max="12" width="12.421875" style="0" bestFit="1" customWidth="1"/>
    <col min="13" max="13" width="8.8515625" style="0" customWidth="1"/>
    <col min="14" max="14" width="19.57421875" style="0" bestFit="1" customWidth="1"/>
    <col min="15" max="15" width="5.00390625" style="0" bestFit="1" customWidth="1"/>
    <col min="16" max="16" width="12.421875" style="0" bestFit="1" customWidth="1"/>
    <col min="17" max="17" width="8.8515625" style="0" customWidth="1"/>
    <col min="18" max="18" width="18.421875" style="0" bestFit="1" customWidth="1"/>
    <col min="19" max="19" width="5.00390625" style="0" bestFit="1" customWidth="1"/>
    <col min="20" max="20" width="12.421875" style="0" bestFit="1" customWidth="1"/>
    <col min="21" max="21" width="8.8515625" style="0" customWidth="1"/>
    <col min="22" max="22" width="12.8515625" style="0" bestFit="1" customWidth="1"/>
    <col min="23" max="23" width="7.57421875" style="0" customWidth="1"/>
    <col min="24" max="24" width="14.421875" style="0" customWidth="1"/>
  </cols>
  <sheetData>
    <row r="1" spans="1:5" ht="21" customHeight="1">
      <c r="A1" s="6" t="s">
        <v>361</v>
      </c>
      <c r="B1" s="7"/>
      <c r="D1" s="8"/>
      <c r="E1" s="7"/>
    </row>
    <row r="2" spans="1:20" ht="12" customHeight="1">
      <c r="A2" s="6"/>
      <c r="B2" s="21" t="s">
        <v>69</v>
      </c>
      <c r="D2" s="8"/>
      <c r="E2" s="7"/>
      <c r="F2" s="21" t="s">
        <v>70</v>
      </c>
      <c r="H2" s="8"/>
      <c r="I2" s="7"/>
      <c r="J2" s="21" t="s">
        <v>71</v>
      </c>
      <c r="K2" s="7"/>
      <c r="L2" s="8"/>
      <c r="M2" s="7"/>
      <c r="N2" s="21" t="s">
        <v>72</v>
      </c>
      <c r="O2" s="7"/>
      <c r="P2" s="8"/>
      <c r="Q2" s="7"/>
      <c r="R2" s="21" t="s">
        <v>73</v>
      </c>
      <c r="S2" s="7"/>
      <c r="T2" s="8"/>
    </row>
    <row r="3" spans="1:20" ht="12" customHeight="1">
      <c r="A3" s="16">
        <v>1</v>
      </c>
      <c r="B3" s="17" t="s">
        <v>23</v>
      </c>
      <c r="C3" s="17" t="s">
        <v>76</v>
      </c>
      <c r="D3" s="19" t="s">
        <v>96</v>
      </c>
      <c r="F3" s="17" t="s">
        <v>48</v>
      </c>
      <c r="G3" s="17" t="s">
        <v>76</v>
      </c>
      <c r="H3" s="19" t="s">
        <v>96</v>
      </c>
      <c r="J3" s="17" t="s">
        <v>45</v>
      </c>
      <c r="K3" s="17" t="s">
        <v>76</v>
      </c>
      <c r="L3" s="19" t="s">
        <v>96</v>
      </c>
      <c r="N3" s="17" t="s">
        <v>39</v>
      </c>
      <c r="O3" s="17" t="s">
        <v>76</v>
      </c>
      <c r="P3" s="19" t="s">
        <v>96</v>
      </c>
      <c r="R3" s="17" t="s">
        <v>19</v>
      </c>
      <c r="S3" s="17" t="s">
        <v>76</v>
      </c>
      <c r="T3" s="19" t="s">
        <v>96</v>
      </c>
    </row>
    <row r="4" spans="1:20" ht="12" customHeight="1">
      <c r="A4" s="16"/>
      <c r="B4" s="21" t="s">
        <v>362</v>
      </c>
      <c r="C4" s="82">
        <v>0</v>
      </c>
      <c r="D4" s="83">
        <v>-43.3</v>
      </c>
      <c r="F4" s="21" t="s">
        <v>363</v>
      </c>
      <c r="G4" s="82">
        <v>0</v>
      </c>
      <c r="H4" s="83">
        <v>-82</v>
      </c>
      <c r="J4" s="21" t="s">
        <v>364</v>
      </c>
      <c r="K4" s="82">
        <v>0</v>
      </c>
      <c r="L4" s="83">
        <v>-86.7</v>
      </c>
      <c r="N4" s="21" t="s">
        <v>365</v>
      </c>
      <c r="O4" s="82">
        <v>0</v>
      </c>
      <c r="P4" s="83">
        <v>-94.3</v>
      </c>
      <c r="R4" s="21" t="s">
        <v>366</v>
      </c>
      <c r="S4" s="82">
        <v>0</v>
      </c>
      <c r="T4" s="83">
        <v>-129.8</v>
      </c>
    </row>
    <row r="5" spans="1:20" ht="12" customHeight="1">
      <c r="A5" s="16"/>
      <c r="B5" s="87" t="s">
        <v>77</v>
      </c>
      <c r="C5" s="82">
        <v>317</v>
      </c>
      <c r="D5" s="83">
        <v>-34.4</v>
      </c>
      <c r="F5" s="87" t="s">
        <v>78</v>
      </c>
      <c r="G5" s="82">
        <v>491</v>
      </c>
      <c r="H5" s="83">
        <v>-70</v>
      </c>
      <c r="J5" s="87"/>
      <c r="K5" s="82">
        <v>2000</v>
      </c>
      <c r="L5" s="83">
        <v>-20.1</v>
      </c>
      <c r="N5" s="87" t="s">
        <v>77</v>
      </c>
      <c r="O5" s="82">
        <v>875</v>
      </c>
      <c r="P5" s="83">
        <v>-65.4</v>
      </c>
      <c r="R5" s="87"/>
      <c r="S5" s="82">
        <v>1287</v>
      </c>
      <c r="T5" s="83">
        <v>-134.1</v>
      </c>
    </row>
    <row r="6" spans="1:20" ht="12" customHeight="1">
      <c r="A6" s="16"/>
      <c r="B6" s="87" t="s">
        <v>5</v>
      </c>
      <c r="C6" s="82">
        <v>326</v>
      </c>
      <c r="D6" s="83">
        <v>-34.2</v>
      </c>
      <c r="F6" s="87" t="s">
        <v>79</v>
      </c>
      <c r="G6" s="82">
        <v>1000</v>
      </c>
      <c r="H6" s="83">
        <v>-54</v>
      </c>
      <c r="J6" s="87"/>
      <c r="K6" s="82"/>
      <c r="L6" s="83"/>
      <c r="N6" s="87" t="s">
        <v>5</v>
      </c>
      <c r="O6" s="82">
        <v>1000</v>
      </c>
      <c r="P6" s="83">
        <v>-62.3</v>
      </c>
      <c r="S6" s="22"/>
      <c r="T6" s="28"/>
    </row>
    <row r="7" spans="1:20" ht="12" customHeight="1">
      <c r="A7" s="16"/>
      <c r="B7" s="27"/>
      <c r="C7" s="25">
        <v>2100</v>
      </c>
      <c r="D7" s="26">
        <v>-0.001</v>
      </c>
      <c r="F7" s="27"/>
      <c r="G7" s="25">
        <v>2000</v>
      </c>
      <c r="H7" s="26">
        <v>-23</v>
      </c>
      <c r="J7" s="27"/>
      <c r="K7" s="25"/>
      <c r="L7" s="26"/>
      <c r="N7" s="27" t="s">
        <v>78</v>
      </c>
      <c r="O7" s="25">
        <v>2043</v>
      </c>
      <c r="P7" s="26">
        <v>-47.3</v>
      </c>
      <c r="S7" s="22"/>
      <c r="T7" s="28"/>
    </row>
    <row r="8" spans="1:20" ht="12" customHeight="1">
      <c r="A8" s="16"/>
      <c r="B8" s="27"/>
      <c r="C8" s="82"/>
      <c r="D8" s="83"/>
      <c r="F8" s="27"/>
      <c r="G8" s="82"/>
      <c r="H8" s="83"/>
      <c r="J8" s="27"/>
      <c r="K8" s="82"/>
      <c r="L8" s="83"/>
      <c r="O8" s="22"/>
      <c r="P8" s="28"/>
      <c r="S8" s="22"/>
      <c r="T8" s="28"/>
    </row>
    <row r="9" spans="1:20" ht="12" customHeight="1">
      <c r="A9" s="16"/>
      <c r="B9" s="87"/>
      <c r="C9" s="82"/>
      <c r="D9" s="83"/>
      <c r="F9"/>
      <c r="G9" s="22"/>
      <c r="H9" s="28"/>
      <c r="J9" s="87"/>
      <c r="K9" s="82"/>
      <c r="L9" s="83"/>
      <c r="O9" s="22"/>
      <c r="P9" s="28"/>
      <c r="S9" s="22"/>
      <c r="T9" s="28"/>
    </row>
    <row r="10" spans="1:20" ht="12" customHeight="1">
      <c r="A10" s="16"/>
      <c r="B10" s="87"/>
      <c r="C10" s="82"/>
      <c r="D10" s="83"/>
      <c r="F10"/>
      <c r="G10" s="22"/>
      <c r="H10" s="28"/>
      <c r="J10" s="87"/>
      <c r="K10" s="82"/>
      <c r="L10" s="83"/>
      <c r="O10" s="22"/>
      <c r="P10" s="28"/>
      <c r="S10" s="22"/>
      <c r="T10" s="28"/>
    </row>
    <row r="11" spans="1:20" ht="12" customHeight="1">
      <c r="A11" s="29">
        <f>A3+1</f>
        <v>2</v>
      </c>
      <c r="B11" s="17" t="s">
        <v>4</v>
      </c>
      <c r="C11" s="17" t="s">
        <v>76</v>
      </c>
      <c r="D11" s="19" t="s">
        <v>96</v>
      </c>
      <c r="F11" s="17" t="s">
        <v>80</v>
      </c>
      <c r="G11" s="17" t="s">
        <v>76</v>
      </c>
      <c r="H11" s="19" t="s">
        <v>96</v>
      </c>
      <c r="J11" s="17" t="s">
        <v>21</v>
      </c>
      <c r="K11" s="17" t="s">
        <v>76</v>
      </c>
      <c r="L11" s="19" t="s">
        <v>96</v>
      </c>
      <c r="N11" s="17" t="s">
        <v>50</v>
      </c>
      <c r="O11" s="17" t="s">
        <v>76</v>
      </c>
      <c r="P11" s="19" t="s">
        <v>96</v>
      </c>
      <c r="R11" s="17" t="s">
        <v>22</v>
      </c>
      <c r="S11" s="17" t="s">
        <v>76</v>
      </c>
      <c r="T11" s="19" t="s">
        <v>96</v>
      </c>
    </row>
    <row r="12" spans="1:20" ht="12" customHeight="1">
      <c r="A12" s="29"/>
      <c r="B12" s="21" t="s">
        <v>367</v>
      </c>
      <c r="C12" s="82">
        <v>0</v>
      </c>
      <c r="D12" s="83">
        <v>-66</v>
      </c>
      <c r="F12" s="21" t="s">
        <v>368</v>
      </c>
      <c r="G12" s="82">
        <v>0</v>
      </c>
      <c r="H12" s="83">
        <v>-97</v>
      </c>
      <c r="J12" s="21" t="s">
        <v>369</v>
      </c>
      <c r="K12" s="82">
        <v>0</v>
      </c>
      <c r="L12" s="83">
        <v>-94</v>
      </c>
      <c r="N12" s="21" t="s">
        <v>370</v>
      </c>
      <c r="O12" s="82">
        <v>0</v>
      </c>
      <c r="P12" s="83">
        <v>-129.5</v>
      </c>
      <c r="R12" s="21" t="s">
        <v>371</v>
      </c>
      <c r="S12" s="82">
        <v>0</v>
      </c>
      <c r="T12" s="83">
        <v>-166.7</v>
      </c>
    </row>
    <row r="13" spans="1:20" ht="12" customHeight="1">
      <c r="A13" s="29"/>
      <c r="B13" s="87" t="s">
        <v>77</v>
      </c>
      <c r="C13" s="82">
        <v>850</v>
      </c>
      <c r="D13" s="83">
        <v>-32</v>
      </c>
      <c r="F13" s="87" t="s">
        <v>77</v>
      </c>
      <c r="G13" s="82">
        <v>708</v>
      </c>
      <c r="H13" s="83">
        <v>-77</v>
      </c>
      <c r="J13" s="87" t="s">
        <v>78</v>
      </c>
      <c r="K13" s="82">
        <v>630</v>
      </c>
      <c r="L13" s="83">
        <v>-70</v>
      </c>
      <c r="N13" s="87" t="s">
        <v>78</v>
      </c>
      <c r="O13" s="82">
        <v>505</v>
      </c>
      <c r="P13" s="83">
        <v>-111</v>
      </c>
      <c r="R13" s="87" t="s">
        <v>78</v>
      </c>
      <c r="S13" s="82">
        <v>429</v>
      </c>
      <c r="T13" s="83">
        <v>-152</v>
      </c>
    </row>
    <row r="14" spans="1:20" ht="12" customHeight="1">
      <c r="A14" s="29"/>
      <c r="B14" s="87" t="s">
        <v>78</v>
      </c>
      <c r="C14" s="82">
        <v>1336</v>
      </c>
      <c r="D14" s="83">
        <v>-25</v>
      </c>
      <c r="F14" s="87" t="s">
        <v>78</v>
      </c>
      <c r="G14" s="82">
        <v>1234</v>
      </c>
      <c r="H14" s="83">
        <v>-73</v>
      </c>
      <c r="J14" s="87" t="s">
        <v>77</v>
      </c>
      <c r="K14" s="82">
        <v>918</v>
      </c>
      <c r="L14" s="83">
        <v>-54</v>
      </c>
      <c r="N14" s="87" t="s">
        <v>77</v>
      </c>
      <c r="O14" s="82">
        <v>720</v>
      </c>
      <c r="P14" s="83">
        <v>-104</v>
      </c>
      <c r="R14" s="87" t="s">
        <v>77</v>
      </c>
      <c r="S14" s="82">
        <v>1443</v>
      </c>
      <c r="T14" s="83">
        <v>-117</v>
      </c>
    </row>
    <row r="15" spans="1:20" ht="12" customHeight="1">
      <c r="A15" s="29"/>
      <c r="B15" s="27" t="s">
        <v>5</v>
      </c>
      <c r="C15" s="25">
        <v>1475</v>
      </c>
      <c r="D15" s="26">
        <v>-22</v>
      </c>
      <c r="F15" s="27" t="s">
        <v>5</v>
      </c>
      <c r="G15" s="25">
        <v>1420</v>
      </c>
      <c r="H15" s="26">
        <v>-70</v>
      </c>
      <c r="J15" s="27" t="s">
        <v>5</v>
      </c>
      <c r="K15" s="25">
        <v>920</v>
      </c>
      <c r="L15" s="26">
        <v>-54</v>
      </c>
      <c r="N15" s="27" t="s">
        <v>5</v>
      </c>
      <c r="O15" s="25">
        <v>978</v>
      </c>
      <c r="P15" s="26">
        <v>-96</v>
      </c>
      <c r="R15" s="27" t="s">
        <v>5</v>
      </c>
      <c r="S15" s="25">
        <v>1650</v>
      </c>
      <c r="T15" s="26">
        <v>-114</v>
      </c>
    </row>
    <row r="16" spans="1:20" ht="12" customHeight="1">
      <c r="A16" s="29"/>
      <c r="B16" s="27"/>
      <c r="C16" s="82">
        <v>2500</v>
      </c>
      <c r="D16" s="83">
        <v>-14</v>
      </c>
      <c r="F16" s="27"/>
      <c r="G16" s="82">
        <v>2485</v>
      </c>
      <c r="H16" s="83">
        <v>-104</v>
      </c>
      <c r="J16" s="27"/>
      <c r="K16" s="82">
        <v>2500</v>
      </c>
      <c r="L16" s="83">
        <v>-12</v>
      </c>
      <c r="N16" s="27" t="s">
        <v>79</v>
      </c>
      <c r="O16" s="82">
        <v>2473</v>
      </c>
      <c r="P16" s="83">
        <v>-68</v>
      </c>
      <c r="R16" s="27" t="s">
        <v>79</v>
      </c>
      <c r="S16" s="82">
        <v>2440</v>
      </c>
      <c r="T16" s="83">
        <v>-109</v>
      </c>
    </row>
    <row r="17" spans="1:20" ht="12" customHeight="1">
      <c r="A17" s="29"/>
      <c r="B17" s="87"/>
      <c r="C17" s="82"/>
      <c r="D17" s="83"/>
      <c r="F17"/>
      <c r="G17" s="22"/>
      <c r="H17" s="28"/>
      <c r="K17" s="22"/>
      <c r="L17" s="28"/>
      <c r="N17" s="87"/>
      <c r="O17" s="82">
        <v>2500</v>
      </c>
      <c r="P17" s="83">
        <v>-68</v>
      </c>
      <c r="S17" s="22"/>
      <c r="T17" s="28"/>
    </row>
    <row r="18" spans="1:20" ht="12" customHeight="1">
      <c r="A18" s="29"/>
      <c r="B18" s="87"/>
      <c r="C18" s="82"/>
      <c r="D18" s="83"/>
      <c r="F18"/>
      <c r="G18" s="22"/>
      <c r="H18" s="28"/>
      <c r="K18" s="22"/>
      <c r="L18" s="28"/>
      <c r="O18" s="22"/>
      <c r="P18" s="28"/>
      <c r="S18" s="22"/>
      <c r="T18" s="28"/>
    </row>
    <row r="19" spans="1:20" ht="12" customHeight="1">
      <c r="A19" s="16">
        <f>A11+1</f>
        <v>3</v>
      </c>
      <c r="B19" s="17" t="s">
        <v>9</v>
      </c>
      <c r="C19" s="17" t="s">
        <v>76</v>
      </c>
      <c r="D19" s="19" t="s">
        <v>96</v>
      </c>
      <c r="F19" s="17" t="s">
        <v>35</v>
      </c>
      <c r="G19" s="17" t="s">
        <v>76</v>
      </c>
      <c r="H19" s="19" t="s">
        <v>96</v>
      </c>
      <c r="J19" s="17" t="s">
        <v>3</v>
      </c>
      <c r="K19" s="17" t="s">
        <v>76</v>
      </c>
      <c r="L19" s="19" t="s">
        <v>96</v>
      </c>
      <c r="N19" s="17" t="s">
        <v>52</v>
      </c>
      <c r="O19" s="17" t="s">
        <v>76</v>
      </c>
      <c r="P19" s="19" t="s">
        <v>96</v>
      </c>
      <c r="R19" s="17" t="s">
        <v>61</v>
      </c>
      <c r="S19" s="17" t="s">
        <v>76</v>
      </c>
      <c r="T19" s="19" t="s">
        <v>96</v>
      </c>
    </row>
    <row r="20" spans="1:20" ht="12" customHeight="1">
      <c r="A20" s="16"/>
      <c r="B20" s="21" t="s">
        <v>372</v>
      </c>
      <c r="C20" s="82">
        <v>0</v>
      </c>
      <c r="D20" s="83">
        <v>-81.2</v>
      </c>
      <c r="F20" s="21" t="s">
        <v>373</v>
      </c>
      <c r="G20" s="82">
        <v>0</v>
      </c>
      <c r="H20" s="83">
        <v>-113.4</v>
      </c>
      <c r="J20" s="21" t="s">
        <v>374</v>
      </c>
      <c r="K20" s="82">
        <v>0</v>
      </c>
      <c r="L20" s="83">
        <v>-106</v>
      </c>
      <c r="N20" s="21" t="s">
        <v>375</v>
      </c>
      <c r="O20" s="82">
        <v>0</v>
      </c>
      <c r="P20" s="83">
        <v>-144.4</v>
      </c>
      <c r="R20" s="21" t="s">
        <v>376</v>
      </c>
      <c r="S20" s="82">
        <v>0</v>
      </c>
      <c r="T20" s="83">
        <v>-174</v>
      </c>
    </row>
    <row r="21" spans="1:20" ht="12" customHeight="1">
      <c r="A21" s="16"/>
      <c r="B21" s="87"/>
      <c r="C21" s="82">
        <v>2500</v>
      </c>
      <c r="D21" s="83">
        <v>-36</v>
      </c>
      <c r="F21" s="87" t="s">
        <v>78</v>
      </c>
      <c r="G21" s="82">
        <v>317</v>
      </c>
      <c r="H21" s="83">
        <v>-109.3</v>
      </c>
      <c r="J21" s="87" t="s">
        <v>5</v>
      </c>
      <c r="K21" s="82">
        <v>883</v>
      </c>
      <c r="L21" s="83">
        <v>-86</v>
      </c>
      <c r="N21" s="87" t="s">
        <v>77</v>
      </c>
      <c r="O21" s="82">
        <v>370</v>
      </c>
      <c r="P21" s="83">
        <v>-133.5</v>
      </c>
      <c r="R21" s="87" t="s">
        <v>78</v>
      </c>
      <c r="S21" s="82">
        <v>693</v>
      </c>
      <c r="T21" s="83">
        <v>-148</v>
      </c>
    </row>
    <row r="22" spans="1:20" ht="12" customHeight="1">
      <c r="A22" s="16"/>
      <c r="B22" s="87"/>
      <c r="C22" s="82"/>
      <c r="D22" s="83"/>
      <c r="F22" s="87" t="s">
        <v>77</v>
      </c>
      <c r="G22" s="82">
        <v>553</v>
      </c>
      <c r="H22" s="83">
        <v>-106.1</v>
      </c>
      <c r="J22" s="87"/>
      <c r="K22" s="82">
        <v>2500</v>
      </c>
      <c r="L22" s="83">
        <v>-46</v>
      </c>
      <c r="N22" s="87" t="s">
        <v>5</v>
      </c>
      <c r="O22" s="82">
        <v>502</v>
      </c>
      <c r="P22" s="83">
        <v>-130.7</v>
      </c>
      <c r="R22" s="87" t="s">
        <v>77</v>
      </c>
      <c r="S22" s="82">
        <v>1145</v>
      </c>
      <c r="T22" s="83">
        <v>-130</v>
      </c>
    </row>
    <row r="23" spans="1:20" ht="12" customHeight="1">
      <c r="A23" s="16"/>
      <c r="B23" s="27"/>
      <c r="C23" s="25"/>
      <c r="D23" s="26"/>
      <c r="F23"/>
      <c r="G23" s="22"/>
      <c r="H23" s="28"/>
      <c r="K23" s="22"/>
      <c r="L23" s="28"/>
      <c r="N23" s="27"/>
      <c r="O23" s="25">
        <v>2500</v>
      </c>
      <c r="P23" s="26">
        <v>-108.4</v>
      </c>
      <c r="R23" s="27" t="s">
        <v>79</v>
      </c>
      <c r="S23" s="25">
        <v>1180</v>
      </c>
      <c r="T23" s="26">
        <v>-129</v>
      </c>
    </row>
    <row r="24" spans="1:20" ht="12" customHeight="1">
      <c r="A24" s="16"/>
      <c r="B24" s="27"/>
      <c r="C24" s="82"/>
      <c r="D24" s="83"/>
      <c r="F24"/>
      <c r="G24" s="22"/>
      <c r="H24" s="28"/>
      <c r="K24" s="22"/>
      <c r="L24" s="28"/>
      <c r="O24" s="22"/>
      <c r="P24" s="28"/>
      <c r="R24" s="27" t="s">
        <v>5</v>
      </c>
      <c r="S24" s="82">
        <v>1775</v>
      </c>
      <c r="T24" s="83">
        <v>-96</v>
      </c>
    </row>
    <row r="25" spans="1:20" ht="12" customHeight="1">
      <c r="A25" s="16"/>
      <c r="B25" s="87"/>
      <c r="C25" s="82"/>
      <c r="D25" s="83"/>
      <c r="F25"/>
      <c r="G25" s="22"/>
      <c r="H25" s="28"/>
      <c r="K25" s="22"/>
      <c r="L25" s="28"/>
      <c r="O25" s="22"/>
      <c r="P25" s="28"/>
      <c r="R25" s="87"/>
      <c r="S25" s="82">
        <v>2500</v>
      </c>
      <c r="T25" s="83">
        <v>-75</v>
      </c>
    </row>
    <row r="26" spans="1:20" ht="12" customHeight="1">
      <c r="A26" s="16"/>
      <c r="B26" s="87"/>
      <c r="C26" s="82"/>
      <c r="D26" s="83"/>
      <c r="F26"/>
      <c r="G26" s="22"/>
      <c r="H26" s="28"/>
      <c r="K26" s="22"/>
      <c r="L26" s="28"/>
      <c r="O26" s="22"/>
      <c r="P26" s="28"/>
      <c r="S26" s="22"/>
      <c r="T26" s="28"/>
    </row>
    <row r="27" spans="1:20" ht="12" customHeight="1">
      <c r="A27" s="29">
        <f>A19+1</f>
        <v>4</v>
      </c>
      <c r="B27" s="17" t="s">
        <v>42</v>
      </c>
      <c r="C27" s="17" t="s">
        <v>76</v>
      </c>
      <c r="D27" s="19" t="s">
        <v>96</v>
      </c>
      <c r="F27" s="17" t="s">
        <v>15</v>
      </c>
      <c r="G27" s="17" t="s">
        <v>76</v>
      </c>
      <c r="H27" s="19" t="s">
        <v>96</v>
      </c>
      <c r="J27" s="17" t="s">
        <v>56</v>
      </c>
      <c r="K27" s="17" t="s">
        <v>76</v>
      </c>
      <c r="L27" s="19" t="s">
        <v>96</v>
      </c>
      <c r="N27" s="17" t="s">
        <v>36</v>
      </c>
      <c r="O27" s="17" t="s">
        <v>76</v>
      </c>
      <c r="P27" s="19" t="s">
        <v>96</v>
      </c>
      <c r="R27" s="17" t="s">
        <v>28</v>
      </c>
      <c r="S27" s="17" t="s">
        <v>76</v>
      </c>
      <c r="T27" s="19" t="s">
        <v>96</v>
      </c>
    </row>
    <row r="28" spans="1:20" ht="12" customHeight="1">
      <c r="A28" s="29"/>
      <c r="B28" s="21" t="s">
        <v>377</v>
      </c>
      <c r="C28" s="82">
        <v>0</v>
      </c>
      <c r="D28" s="83">
        <v>-90.3</v>
      </c>
      <c r="F28" s="21" t="s">
        <v>378</v>
      </c>
      <c r="G28" s="82">
        <v>0</v>
      </c>
      <c r="H28" s="83">
        <v>-127</v>
      </c>
      <c r="J28" s="21" t="s">
        <v>379</v>
      </c>
      <c r="K28" s="82">
        <v>0</v>
      </c>
      <c r="L28" s="83">
        <v>-129</v>
      </c>
      <c r="N28" s="21" t="s">
        <v>380</v>
      </c>
      <c r="O28" s="82">
        <v>0</v>
      </c>
      <c r="P28" s="83">
        <v>-158</v>
      </c>
      <c r="R28" s="21" t="s">
        <v>381</v>
      </c>
      <c r="S28" s="82">
        <v>0</v>
      </c>
      <c r="T28" s="83">
        <v>-189.5</v>
      </c>
    </row>
    <row r="29" spans="1:20" ht="12" customHeight="1">
      <c r="A29" s="29"/>
      <c r="B29" s="87" t="s">
        <v>77</v>
      </c>
      <c r="C29" s="82">
        <v>292</v>
      </c>
      <c r="D29" s="83">
        <v>-83.4</v>
      </c>
      <c r="F29" s="87" t="s">
        <v>77</v>
      </c>
      <c r="G29" s="82">
        <v>1200</v>
      </c>
      <c r="H29" s="83">
        <v>-89</v>
      </c>
      <c r="J29" s="87" t="s">
        <v>78</v>
      </c>
      <c r="K29" s="82">
        <v>577</v>
      </c>
      <c r="L29" s="83">
        <v>-110</v>
      </c>
      <c r="N29" s="87" t="s">
        <v>78</v>
      </c>
      <c r="O29" s="82">
        <v>601</v>
      </c>
      <c r="P29" s="83">
        <v>-137.8</v>
      </c>
      <c r="R29" s="87" t="s">
        <v>77</v>
      </c>
      <c r="S29" s="82">
        <v>1129</v>
      </c>
      <c r="T29" s="83">
        <v>-152.8</v>
      </c>
    </row>
    <row r="30" spans="1:20" ht="12" customHeight="1">
      <c r="A30" s="29"/>
      <c r="B30" s="87" t="s">
        <v>5</v>
      </c>
      <c r="C30" s="82">
        <v>307</v>
      </c>
      <c r="D30" s="83">
        <v>-83.1</v>
      </c>
      <c r="F30" s="87" t="s">
        <v>78</v>
      </c>
      <c r="G30" s="82">
        <v>1356</v>
      </c>
      <c r="H30" s="83">
        <v>-85</v>
      </c>
      <c r="J30" s="87" t="s">
        <v>77</v>
      </c>
      <c r="K30" s="82">
        <v>600</v>
      </c>
      <c r="L30" s="83">
        <v>-109</v>
      </c>
      <c r="N30" s="87" t="s">
        <v>77</v>
      </c>
      <c r="O30" s="82">
        <v>1097</v>
      </c>
      <c r="P30" s="83">
        <v>-121.2</v>
      </c>
      <c r="R30" s="87" t="s">
        <v>78</v>
      </c>
      <c r="S30" s="82">
        <v>1517</v>
      </c>
      <c r="T30" s="83">
        <v>-143.2</v>
      </c>
    </row>
    <row r="31" spans="1:20" ht="12" customHeight="1">
      <c r="A31" s="29"/>
      <c r="B31" s="27"/>
      <c r="C31" s="25">
        <v>500</v>
      </c>
      <c r="D31" s="26">
        <v>-0.001</v>
      </c>
      <c r="F31" s="27" t="s">
        <v>5</v>
      </c>
      <c r="G31" s="25">
        <v>2000</v>
      </c>
      <c r="H31" s="26">
        <v>-70</v>
      </c>
      <c r="J31" s="27" t="s">
        <v>5</v>
      </c>
      <c r="K31" s="25">
        <v>928</v>
      </c>
      <c r="L31" s="26">
        <v>-100</v>
      </c>
      <c r="O31" s="22"/>
      <c r="P31" s="28"/>
      <c r="S31" s="22"/>
      <c r="T31" s="28"/>
    </row>
    <row r="32" spans="1:20" ht="12" customHeight="1">
      <c r="A32" s="29"/>
      <c r="B32" s="7"/>
      <c r="C32" s="43"/>
      <c r="D32" s="24"/>
      <c r="F32" s="27"/>
      <c r="G32" s="82">
        <v>2500</v>
      </c>
      <c r="H32" s="83">
        <v>-73</v>
      </c>
      <c r="J32" s="27" t="s">
        <v>79</v>
      </c>
      <c r="K32" s="82">
        <v>1730</v>
      </c>
      <c r="L32" s="83">
        <v>-116</v>
      </c>
      <c r="O32" s="22"/>
      <c r="P32" s="28"/>
      <c r="S32" s="22"/>
      <c r="T32" s="28"/>
    </row>
    <row r="33" spans="1:20" ht="12" customHeight="1">
      <c r="A33" s="29"/>
      <c r="B33" s="7"/>
      <c r="C33" s="43"/>
      <c r="D33" s="24"/>
      <c r="F33"/>
      <c r="G33" s="22"/>
      <c r="H33" s="28"/>
      <c r="J33" s="87"/>
      <c r="K33" s="82">
        <v>2500</v>
      </c>
      <c r="L33" s="83">
        <v>-98</v>
      </c>
      <c r="O33" s="22"/>
      <c r="P33" s="28"/>
      <c r="S33" s="22"/>
      <c r="T33" s="28"/>
    </row>
    <row r="34" spans="1:20" ht="12" customHeight="1">
      <c r="A34" s="29"/>
      <c r="B34" s="7"/>
      <c r="C34" s="43"/>
      <c r="D34" s="24"/>
      <c r="F34"/>
      <c r="G34" s="22"/>
      <c r="H34" s="28"/>
      <c r="K34" s="22"/>
      <c r="L34" s="28"/>
      <c r="O34" s="22"/>
      <c r="P34" s="28"/>
      <c r="S34" s="22"/>
      <c r="T34" s="28"/>
    </row>
    <row r="35" spans="1:20" ht="12" customHeight="1">
      <c r="A35" s="16">
        <f>A27+1</f>
        <v>5</v>
      </c>
      <c r="B35" s="17" t="s">
        <v>53</v>
      </c>
      <c r="C35" s="17" t="s">
        <v>76</v>
      </c>
      <c r="D35" s="19" t="s">
        <v>96</v>
      </c>
      <c r="F35" s="17" t="s">
        <v>59</v>
      </c>
      <c r="G35" s="17" t="s">
        <v>76</v>
      </c>
      <c r="H35" s="19" t="s">
        <v>96</v>
      </c>
      <c r="J35" s="17" t="s">
        <v>18</v>
      </c>
      <c r="K35" s="17" t="s">
        <v>76</v>
      </c>
      <c r="L35" s="19" t="s">
        <v>96</v>
      </c>
      <c r="N35" s="17" t="s">
        <v>16</v>
      </c>
      <c r="O35" s="17" t="s">
        <v>76</v>
      </c>
      <c r="P35" s="19" t="s">
        <v>96</v>
      </c>
      <c r="R35" s="17" t="s">
        <v>2</v>
      </c>
      <c r="S35" s="17" t="s">
        <v>76</v>
      </c>
      <c r="T35" s="19" t="s">
        <v>96</v>
      </c>
    </row>
    <row r="36" spans="1:20" ht="12" customHeight="1">
      <c r="A36" s="16"/>
      <c r="B36" s="21" t="s">
        <v>382</v>
      </c>
      <c r="C36" s="82">
        <v>0</v>
      </c>
      <c r="D36" s="83">
        <v>-105</v>
      </c>
      <c r="F36" s="21" t="s">
        <v>383</v>
      </c>
      <c r="G36" s="82">
        <v>0</v>
      </c>
      <c r="H36" s="83">
        <v>-139.8</v>
      </c>
      <c r="J36" s="21" t="s">
        <v>384</v>
      </c>
      <c r="K36" s="82">
        <v>0</v>
      </c>
      <c r="L36" s="83">
        <v>-140</v>
      </c>
      <c r="N36" s="21" t="s">
        <v>385</v>
      </c>
      <c r="O36" s="82">
        <v>0</v>
      </c>
      <c r="P36" s="83">
        <v>-167</v>
      </c>
      <c r="R36" s="21" t="s">
        <v>386</v>
      </c>
      <c r="S36" s="82">
        <v>0</v>
      </c>
      <c r="T36" s="83">
        <v>-215.3</v>
      </c>
    </row>
    <row r="37" spans="1:20" ht="12" customHeight="1">
      <c r="A37" s="16"/>
      <c r="B37" s="87" t="s">
        <v>78</v>
      </c>
      <c r="C37" s="82">
        <v>723</v>
      </c>
      <c r="D37" s="83">
        <v>-86</v>
      </c>
      <c r="F37" s="87"/>
      <c r="G37" s="82">
        <v>1000</v>
      </c>
      <c r="H37" s="83">
        <v>-116.4</v>
      </c>
      <c r="J37" s="87" t="s">
        <v>78</v>
      </c>
      <c r="K37" s="82">
        <v>1210</v>
      </c>
      <c r="L37" s="83">
        <v>-120</v>
      </c>
      <c r="N37" s="87" t="s">
        <v>77</v>
      </c>
      <c r="O37" s="82">
        <v>1375</v>
      </c>
      <c r="P37" s="83">
        <v>-123.2</v>
      </c>
      <c r="R37" s="87" t="s">
        <v>78</v>
      </c>
      <c r="S37" s="82">
        <v>932</v>
      </c>
      <c r="T37" s="83">
        <v>-181</v>
      </c>
    </row>
    <row r="38" spans="1:20" ht="12" customHeight="1">
      <c r="A38" s="16"/>
      <c r="B38" s="87" t="s">
        <v>79</v>
      </c>
      <c r="C38" s="82">
        <v>1267</v>
      </c>
      <c r="D38" s="83">
        <v>-71</v>
      </c>
      <c r="F38" s="87"/>
      <c r="G38" s="82"/>
      <c r="H38" s="83"/>
      <c r="J38" s="87"/>
      <c r="K38" s="82">
        <v>2500</v>
      </c>
      <c r="L38" s="83">
        <v>-94</v>
      </c>
      <c r="O38" s="22"/>
      <c r="P38" s="28"/>
      <c r="R38" s="87" t="s">
        <v>77</v>
      </c>
      <c r="S38" s="82">
        <v>1545</v>
      </c>
      <c r="T38" s="83">
        <v>-156</v>
      </c>
    </row>
    <row r="39" spans="1:20" ht="12" customHeight="1">
      <c r="A39" s="16"/>
      <c r="B39" s="27"/>
      <c r="C39" s="25">
        <v>2400</v>
      </c>
      <c r="D39" s="26">
        <v>-39</v>
      </c>
      <c r="F39"/>
      <c r="G39" s="22"/>
      <c r="H39" s="28"/>
      <c r="K39" s="22"/>
      <c r="L39" s="28"/>
      <c r="O39" s="22"/>
      <c r="P39" s="28"/>
      <c r="R39" s="27"/>
      <c r="S39" s="25">
        <v>2500</v>
      </c>
      <c r="T39" s="26">
        <v>-157</v>
      </c>
    </row>
    <row r="40" spans="1:20" ht="12" customHeight="1">
      <c r="A40" s="16"/>
      <c r="B40" s="27"/>
      <c r="C40" s="82"/>
      <c r="D40" s="83"/>
      <c r="F40"/>
      <c r="G40" s="22"/>
      <c r="H40" s="28"/>
      <c r="K40" s="22"/>
      <c r="L40" s="28"/>
      <c r="O40" s="22"/>
      <c r="P40" s="28"/>
      <c r="S40" s="22"/>
      <c r="T40" s="28"/>
    </row>
    <row r="41" spans="1:20" ht="12" customHeight="1">
      <c r="A41" s="16"/>
      <c r="B41" s="87"/>
      <c r="C41" s="82"/>
      <c r="D41" s="83"/>
      <c r="F41"/>
      <c r="G41" s="22"/>
      <c r="H41" s="28"/>
      <c r="K41" s="22"/>
      <c r="L41" s="28"/>
      <c r="O41" s="22"/>
      <c r="P41" s="28"/>
      <c r="S41" s="22"/>
      <c r="T41" s="28"/>
    </row>
    <row r="42" spans="1:20" ht="12" customHeight="1">
      <c r="A42" s="16"/>
      <c r="B42" s="87"/>
      <c r="C42" s="82"/>
      <c r="D42" s="83"/>
      <c r="F42"/>
      <c r="G42" s="22"/>
      <c r="H42" s="28"/>
      <c r="K42" s="22"/>
      <c r="L42" s="28"/>
      <c r="O42" s="22"/>
      <c r="P42" s="28"/>
      <c r="S42" s="22"/>
      <c r="T42" s="28"/>
    </row>
    <row r="43" spans="1:20" ht="12" customHeight="1">
      <c r="A43" s="29">
        <f>A35+1</f>
        <v>6</v>
      </c>
      <c r="B43" s="17" t="s">
        <v>46</v>
      </c>
      <c r="C43" s="17" t="s">
        <v>76</v>
      </c>
      <c r="D43" s="19" t="s">
        <v>96</v>
      </c>
      <c r="F43" s="17" t="s">
        <v>33</v>
      </c>
      <c r="G43" s="17" t="s">
        <v>76</v>
      </c>
      <c r="H43" s="19" t="s">
        <v>96</v>
      </c>
      <c r="J43" s="17" t="s">
        <v>13</v>
      </c>
      <c r="K43" s="17" t="s">
        <v>76</v>
      </c>
      <c r="L43" s="19" t="s">
        <v>96</v>
      </c>
      <c r="N43" s="17" t="s">
        <v>14</v>
      </c>
      <c r="O43" s="17" t="s">
        <v>76</v>
      </c>
      <c r="P43" s="19" t="s">
        <v>96</v>
      </c>
      <c r="R43" s="17" t="s">
        <v>62</v>
      </c>
      <c r="S43" s="17" t="s">
        <v>76</v>
      </c>
      <c r="T43" s="19" t="s">
        <v>96</v>
      </c>
    </row>
    <row r="44" spans="1:20" ht="12" customHeight="1">
      <c r="A44" s="29"/>
      <c r="B44" s="21" t="s">
        <v>387</v>
      </c>
      <c r="C44" s="82">
        <v>0</v>
      </c>
      <c r="D44" s="83">
        <v>-122</v>
      </c>
      <c r="F44" s="21" t="s">
        <v>388</v>
      </c>
      <c r="G44" s="82">
        <v>0</v>
      </c>
      <c r="H44" s="83">
        <v>-156.5</v>
      </c>
      <c r="J44" s="21" t="s">
        <v>389</v>
      </c>
      <c r="K44" s="82">
        <v>0</v>
      </c>
      <c r="L44" s="83">
        <v>-158</v>
      </c>
      <c r="N44" s="21" t="s">
        <v>390</v>
      </c>
      <c r="O44" s="82">
        <v>206</v>
      </c>
      <c r="P44" s="83">
        <v>-176</v>
      </c>
      <c r="R44" s="21" t="s">
        <v>391</v>
      </c>
      <c r="S44" s="82">
        <v>0</v>
      </c>
      <c r="T44" s="83">
        <v>-222.5</v>
      </c>
    </row>
    <row r="45" spans="1:20" ht="12" customHeight="1">
      <c r="A45" s="29"/>
      <c r="B45" s="87" t="s">
        <v>5</v>
      </c>
      <c r="C45" s="82">
        <v>423</v>
      </c>
      <c r="D45" s="83">
        <v>-112</v>
      </c>
      <c r="F45" s="87" t="s">
        <v>77</v>
      </c>
      <c r="G45" s="82">
        <v>1200</v>
      </c>
      <c r="H45" s="83">
        <v>-113.6</v>
      </c>
      <c r="J45" s="87" t="s">
        <v>77</v>
      </c>
      <c r="K45" s="82">
        <v>1475</v>
      </c>
      <c r="L45" s="83">
        <v>-108.2</v>
      </c>
      <c r="N45" s="87" t="s">
        <v>77</v>
      </c>
      <c r="O45" s="82">
        <v>1373</v>
      </c>
      <c r="P45" s="83">
        <v>-136</v>
      </c>
      <c r="R45" s="87" t="s">
        <v>5</v>
      </c>
      <c r="S45" s="82">
        <v>1176</v>
      </c>
      <c r="T45" s="83">
        <v>-182</v>
      </c>
    </row>
    <row r="46" spans="1:20" ht="12" customHeight="1">
      <c r="A46" s="29"/>
      <c r="B46" s="87" t="s">
        <v>78</v>
      </c>
      <c r="C46" s="82">
        <v>903</v>
      </c>
      <c r="D46" s="83">
        <v>-104</v>
      </c>
      <c r="F46"/>
      <c r="G46" s="22"/>
      <c r="H46" s="28"/>
      <c r="K46" s="22"/>
      <c r="L46" s="28"/>
      <c r="N46" s="87" t="s">
        <v>5</v>
      </c>
      <c r="O46" s="82">
        <v>1700</v>
      </c>
      <c r="P46" s="83">
        <v>-132</v>
      </c>
      <c r="R46" s="87" t="s">
        <v>78</v>
      </c>
      <c r="S46" s="82">
        <v>2125</v>
      </c>
      <c r="T46" s="83">
        <v>-175</v>
      </c>
    </row>
    <row r="47" spans="1:20" ht="12" customHeight="1">
      <c r="A47" s="29"/>
      <c r="B47" s="27" t="s">
        <v>79</v>
      </c>
      <c r="C47" s="25">
        <v>1713</v>
      </c>
      <c r="D47" s="26">
        <v>-93</v>
      </c>
      <c r="F47"/>
      <c r="G47" s="22"/>
      <c r="H47" s="28"/>
      <c r="K47" s="22"/>
      <c r="L47" s="28"/>
      <c r="N47" s="27" t="s">
        <v>78</v>
      </c>
      <c r="O47" s="25">
        <v>2173</v>
      </c>
      <c r="P47" s="26">
        <v>-122</v>
      </c>
      <c r="R47" s="27"/>
      <c r="S47" s="25">
        <v>2500</v>
      </c>
      <c r="T47" s="26">
        <v>-171</v>
      </c>
    </row>
    <row r="48" spans="1:20" ht="12" customHeight="1">
      <c r="A48" s="29"/>
      <c r="B48" s="27"/>
      <c r="C48" s="82">
        <v>2500</v>
      </c>
      <c r="D48" s="83">
        <v>-74</v>
      </c>
      <c r="F48"/>
      <c r="G48" s="22"/>
      <c r="H48" s="28"/>
      <c r="K48" s="22"/>
      <c r="L48" s="28"/>
      <c r="N48" s="27"/>
      <c r="O48" s="82">
        <v>2500</v>
      </c>
      <c r="P48" s="83">
        <v>-120</v>
      </c>
      <c r="S48" s="22"/>
      <c r="T48" s="28"/>
    </row>
    <row r="49" spans="1:20" ht="12" customHeight="1">
      <c r="A49" s="29"/>
      <c r="B49" s="87"/>
      <c r="C49" s="82"/>
      <c r="D49" s="83"/>
      <c r="F49"/>
      <c r="G49" s="22"/>
      <c r="H49" s="28"/>
      <c r="K49" s="22"/>
      <c r="L49" s="28"/>
      <c r="O49" s="22"/>
      <c r="P49" s="28"/>
      <c r="S49" s="22"/>
      <c r="T49" s="28"/>
    </row>
    <row r="50" spans="1:20" ht="12" customHeight="1">
      <c r="A50" s="29"/>
      <c r="B50" s="87"/>
      <c r="C50" s="82"/>
      <c r="D50" s="83"/>
      <c r="F50"/>
      <c r="G50" s="22"/>
      <c r="H50" s="28"/>
      <c r="K50" s="22"/>
      <c r="L50" s="28"/>
      <c r="N50" s="87"/>
      <c r="O50" s="82"/>
      <c r="P50" s="83"/>
      <c r="S50" s="22"/>
      <c r="T50" s="28"/>
    </row>
    <row r="51" spans="1:20" ht="12" customHeight="1">
      <c r="A51" s="16">
        <f>A43+1</f>
        <v>7</v>
      </c>
      <c r="B51" s="17" t="s">
        <v>29</v>
      </c>
      <c r="C51" s="17" t="s">
        <v>76</v>
      </c>
      <c r="D51" s="19" t="s">
        <v>96</v>
      </c>
      <c r="F51" s="17" t="s">
        <v>57</v>
      </c>
      <c r="G51" s="17" t="s">
        <v>76</v>
      </c>
      <c r="H51" s="19" t="s">
        <v>96</v>
      </c>
      <c r="J51" s="17" t="s">
        <v>17</v>
      </c>
      <c r="K51" s="17" t="s">
        <v>76</v>
      </c>
      <c r="L51" s="19" t="s">
        <v>96</v>
      </c>
      <c r="N51" s="17" t="s">
        <v>58</v>
      </c>
      <c r="O51" s="17" t="s">
        <v>76</v>
      </c>
      <c r="P51" s="19" t="s">
        <v>96</v>
      </c>
      <c r="R51" s="17" t="s">
        <v>54</v>
      </c>
      <c r="S51" s="17" t="s">
        <v>76</v>
      </c>
      <c r="T51" s="19" t="s">
        <v>96</v>
      </c>
    </row>
    <row r="52" spans="1:20" ht="12" customHeight="1">
      <c r="A52" s="16"/>
      <c r="B52" s="21" t="s">
        <v>392</v>
      </c>
      <c r="C52" s="82">
        <v>0</v>
      </c>
      <c r="D52" s="83">
        <v>-134.9</v>
      </c>
      <c r="F52" s="21" t="s">
        <v>393</v>
      </c>
      <c r="G52" s="82">
        <v>0</v>
      </c>
      <c r="H52" s="83">
        <v>-166.3</v>
      </c>
      <c r="J52" s="21" t="s">
        <v>394</v>
      </c>
      <c r="K52" s="82">
        <v>0</v>
      </c>
      <c r="L52" s="83">
        <v>-170.9</v>
      </c>
      <c r="N52" s="21" t="s">
        <v>395</v>
      </c>
      <c r="O52" s="82">
        <v>0</v>
      </c>
      <c r="P52" s="83">
        <v>-190</v>
      </c>
      <c r="R52" s="21" t="s">
        <v>396</v>
      </c>
      <c r="S52" s="82">
        <v>0</v>
      </c>
      <c r="T52" s="83">
        <v>-238.5</v>
      </c>
    </row>
    <row r="53" spans="1:20" ht="12" customHeight="1">
      <c r="A53" s="16"/>
      <c r="B53" s="87" t="s">
        <v>5</v>
      </c>
      <c r="C53" s="82">
        <v>309</v>
      </c>
      <c r="D53" s="83">
        <v>-128</v>
      </c>
      <c r="F53" s="87" t="s">
        <v>5</v>
      </c>
      <c r="G53" s="82">
        <v>329</v>
      </c>
      <c r="H53" s="83">
        <v>-159</v>
      </c>
      <c r="J53" s="87" t="s">
        <v>78</v>
      </c>
      <c r="K53" s="82">
        <v>303</v>
      </c>
      <c r="L53" s="83">
        <v>-159</v>
      </c>
      <c r="N53" s="87" t="s">
        <v>77</v>
      </c>
      <c r="O53" s="82">
        <v>1400</v>
      </c>
      <c r="P53" s="83">
        <v>-137.5</v>
      </c>
      <c r="R53" s="87" t="s">
        <v>77</v>
      </c>
      <c r="S53" s="82">
        <v>1330</v>
      </c>
      <c r="T53" s="83">
        <v>-189</v>
      </c>
    </row>
    <row r="54" spans="1:20" ht="12" customHeight="1">
      <c r="A54" s="16"/>
      <c r="B54" s="87"/>
      <c r="C54" s="82">
        <v>2500</v>
      </c>
      <c r="D54" s="83">
        <v>-85</v>
      </c>
      <c r="F54" s="87" t="s">
        <v>78</v>
      </c>
      <c r="G54" s="82">
        <v>1405</v>
      </c>
      <c r="H54" s="83">
        <v>-134.3</v>
      </c>
      <c r="J54" s="87" t="s">
        <v>77</v>
      </c>
      <c r="K54" s="82">
        <v>1225</v>
      </c>
      <c r="L54" s="83">
        <v>-125</v>
      </c>
      <c r="O54" s="22"/>
      <c r="P54" s="28"/>
      <c r="R54" s="87" t="s">
        <v>78</v>
      </c>
      <c r="S54" s="82">
        <v>1968</v>
      </c>
      <c r="T54" s="83">
        <v>-173</v>
      </c>
    </row>
    <row r="55" spans="1:20" ht="12" customHeight="1">
      <c r="A55" s="16"/>
      <c r="B55" s="27"/>
      <c r="C55" s="25"/>
      <c r="D55" s="26"/>
      <c r="F55" s="27"/>
      <c r="G55" s="25">
        <v>2500</v>
      </c>
      <c r="H55" s="26">
        <v>-120.3</v>
      </c>
      <c r="J55" s="27"/>
      <c r="K55" s="25">
        <v>2500</v>
      </c>
      <c r="L55" s="26">
        <v>-115</v>
      </c>
      <c r="O55" s="22"/>
      <c r="P55" s="28"/>
      <c r="R55" s="27" t="s">
        <v>5</v>
      </c>
      <c r="S55" s="25">
        <v>2000</v>
      </c>
      <c r="T55" s="26">
        <v>-172</v>
      </c>
    </row>
    <row r="56" spans="1:20" ht="12" customHeight="1">
      <c r="A56" s="16"/>
      <c r="B56" s="27"/>
      <c r="C56" s="82"/>
      <c r="D56" s="83"/>
      <c r="F56"/>
      <c r="G56" s="22"/>
      <c r="H56" s="28"/>
      <c r="K56" s="22"/>
      <c r="L56" s="28"/>
      <c r="O56" s="22"/>
      <c r="P56" s="28"/>
      <c r="R56" s="27"/>
      <c r="S56" s="82">
        <v>2500</v>
      </c>
      <c r="T56" s="83">
        <v>-164</v>
      </c>
    </row>
    <row r="57" spans="1:20" ht="12" customHeight="1">
      <c r="A57" s="16"/>
      <c r="B57" s="87"/>
      <c r="C57" s="82"/>
      <c r="D57" s="83"/>
      <c r="F57"/>
      <c r="G57" s="22"/>
      <c r="H57" s="28"/>
      <c r="K57" s="22"/>
      <c r="L57" s="28"/>
      <c r="O57" s="22"/>
      <c r="P57" s="28"/>
      <c r="S57" s="22"/>
      <c r="T57" s="28"/>
    </row>
    <row r="58" spans="1:20" ht="12" customHeight="1">
      <c r="A58" s="16"/>
      <c r="B58" s="87"/>
      <c r="C58" s="82"/>
      <c r="D58" s="83"/>
      <c r="F58"/>
      <c r="G58" s="22"/>
      <c r="H58" s="28"/>
      <c r="K58" s="22"/>
      <c r="L58" s="28"/>
      <c r="O58" s="22"/>
      <c r="P58" s="28"/>
      <c r="S58" s="22"/>
      <c r="T58" s="28"/>
    </row>
    <row r="59" spans="1:20" ht="12" customHeight="1">
      <c r="A59" s="29">
        <f>A51+1</f>
        <v>8</v>
      </c>
      <c r="B59" s="17" t="s">
        <v>8</v>
      </c>
      <c r="C59" s="17" t="s">
        <v>76</v>
      </c>
      <c r="D59" s="19" t="s">
        <v>96</v>
      </c>
      <c r="F59" s="17" t="s">
        <v>55</v>
      </c>
      <c r="G59" s="17" t="s">
        <v>76</v>
      </c>
      <c r="H59" s="19" t="s">
        <v>96</v>
      </c>
      <c r="J59" s="17" t="s">
        <v>49</v>
      </c>
      <c r="K59" s="17" t="s">
        <v>76</v>
      </c>
      <c r="L59" s="19" t="s">
        <v>96</v>
      </c>
      <c r="N59" s="17" t="s">
        <v>20</v>
      </c>
      <c r="O59" s="17" t="s">
        <v>76</v>
      </c>
      <c r="P59" s="19" t="s">
        <v>96</v>
      </c>
      <c r="R59" s="17" t="s">
        <v>1</v>
      </c>
      <c r="S59" s="17" t="s">
        <v>76</v>
      </c>
      <c r="T59" s="19" t="s">
        <v>96</v>
      </c>
    </row>
    <row r="60" spans="1:20" ht="12" customHeight="1">
      <c r="A60" s="29"/>
      <c r="B60" s="21" t="s">
        <v>397</v>
      </c>
      <c r="C60" s="82">
        <v>0</v>
      </c>
      <c r="D60" s="83">
        <v>-143</v>
      </c>
      <c r="F60" s="21" t="s">
        <v>398</v>
      </c>
      <c r="G60" s="82">
        <v>0</v>
      </c>
      <c r="H60" s="83">
        <v>-185</v>
      </c>
      <c r="J60" s="21" t="s">
        <v>399</v>
      </c>
      <c r="K60" s="82">
        <v>0</v>
      </c>
      <c r="L60" s="83">
        <v>-185.4</v>
      </c>
      <c r="N60" s="21" t="s">
        <v>400</v>
      </c>
      <c r="O60" s="82">
        <v>0</v>
      </c>
      <c r="P60" s="83">
        <v>-217</v>
      </c>
      <c r="R60" s="21" t="s">
        <v>401</v>
      </c>
      <c r="S60" s="82">
        <v>0</v>
      </c>
      <c r="T60" s="83">
        <v>-262</v>
      </c>
    </row>
    <row r="61" spans="1:20" ht="12" customHeight="1">
      <c r="A61" s="29"/>
      <c r="B61" s="87" t="s">
        <v>78</v>
      </c>
      <c r="C61" s="82">
        <v>544</v>
      </c>
      <c r="D61" s="83">
        <v>-126</v>
      </c>
      <c r="F61" s="87" t="s">
        <v>5</v>
      </c>
      <c r="G61" s="82">
        <v>557</v>
      </c>
      <c r="H61" s="83">
        <v>-167</v>
      </c>
      <c r="J61" s="87" t="s">
        <v>78</v>
      </c>
      <c r="K61" s="82">
        <v>1683</v>
      </c>
      <c r="L61" s="83">
        <v>-157</v>
      </c>
      <c r="N61" s="87" t="s">
        <v>5</v>
      </c>
      <c r="O61" s="82">
        <v>1200</v>
      </c>
      <c r="P61" s="83">
        <v>-173</v>
      </c>
      <c r="R61" s="87" t="s">
        <v>78</v>
      </c>
      <c r="S61" s="82">
        <v>1090</v>
      </c>
      <c r="T61" s="83">
        <v>-222</v>
      </c>
    </row>
    <row r="62" spans="1:20" ht="12" customHeight="1">
      <c r="A62" s="29"/>
      <c r="B62" s="87" t="s">
        <v>77</v>
      </c>
      <c r="C62" s="82">
        <v>1000</v>
      </c>
      <c r="D62" s="83">
        <v>-110</v>
      </c>
      <c r="F62" s="87" t="s">
        <v>79</v>
      </c>
      <c r="G62" s="82">
        <v>1940</v>
      </c>
      <c r="H62" s="83">
        <v>-150</v>
      </c>
      <c r="J62" s="87"/>
      <c r="K62" s="82">
        <v>2500</v>
      </c>
      <c r="L62" s="83">
        <v>-141</v>
      </c>
      <c r="N62" s="87"/>
      <c r="O62" s="82">
        <v>2500</v>
      </c>
      <c r="P62" s="83">
        <v>-160</v>
      </c>
      <c r="R62" s="87" t="s">
        <v>77</v>
      </c>
      <c r="S62" s="82">
        <v>1600</v>
      </c>
      <c r="T62" s="83">
        <v>-207</v>
      </c>
    </row>
    <row r="63" spans="1:20" ht="12" customHeight="1">
      <c r="A63" s="29"/>
      <c r="B63" s="27" t="s">
        <v>5</v>
      </c>
      <c r="C63" s="25">
        <v>1300</v>
      </c>
      <c r="D63" s="26">
        <v>-102</v>
      </c>
      <c r="F63" s="27"/>
      <c r="G63" s="25">
        <v>2500</v>
      </c>
      <c r="H63" s="26">
        <v>-143</v>
      </c>
      <c r="K63" s="22"/>
      <c r="L63" s="28"/>
      <c r="O63" s="22"/>
      <c r="P63" s="28"/>
      <c r="R63" s="27"/>
      <c r="S63" s="25">
        <v>2500</v>
      </c>
      <c r="T63" s="26">
        <v>-177</v>
      </c>
    </row>
    <row r="64" spans="1:20" ht="12" customHeight="1">
      <c r="A64" s="29"/>
      <c r="B64" s="27" t="s">
        <v>79</v>
      </c>
      <c r="C64" s="82">
        <v>1900</v>
      </c>
      <c r="D64" s="83">
        <v>-97</v>
      </c>
      <c r="F64" s="27"/>
      <c r="G64" s="82"/>
      <c r="H64" s="83"/>
      <c r="K64" s="22"/>
      <c r="L64" s="28"/>
      <c r="O64" s="22"/>
      <c r="P64" s="28"/>
      <c r="S64" s="22"/>
      <c r="T64" s="28"/>
    </row>
    <row r="65" spans="1:20" ht="12" customHeight="1">
      <c r="A65" s="29"/>
      <c r="B65" s="87"/>
      <c r="C65" s="82">
        <v>2500</v>
      </c>
      <c r="D65" s="83">
        <v>-81</v>
      </c>
      <c r="F65" s="87"/>
      <c r="G65" s="82"/>
      <c r="H65" s="83"/>
      <c r="K65" s="22"/>
      <c r="L65" s="28"/>
      <c r="O65" s="22"/>
      <c r="P65" s="28"/>
      <c r="S65" s="22"/>
      <c r="T65" s="28"/>
    </row>
    <row r="66" spans="1:20" ht="12" customHeight="1">
      <c r="A66" s="29"/>
      <c r="B66" s="87"/>
      <c r="C66" s="82"/>
      <c r="D66" s="83"/>
      <c r="F66" s="87"/>
      <c r="G66" s="82"/>
      <c r="H66" s="83"/>
      <c r="K66" s="22"/>
      <c r="L66" s="28"/>
      <c r="O66" s="22"/>
      <c r="P66" s="28"/>
      <c r="S66" s="22"/>
      <c r="T66" s="28"/>
    </row>
    <row r="67" spans="1:20" ht="12" customHeight="1">
      <c r="A67" s="16">
        <f>A59+1</f>
        <v>9</v>
      </c>
      <c r="B67" s="17" t="s">
        <v>84</v>
      </c>
      <c r="C67" s="17" t="s">
        <v>76</v>
      </c>
      <c r="D67" s="19" t="s">
        <v>96</v>
      </c>
      <c r="F67" s="17" t="s">
        <v>12</v>
      </c>
      <c r="G67" s="17" t="s">
        <v>76</v>
      </c>
      <c r="H67" s="19" t="s">
        <v>96</v>
      </c>
      <c r="J67" s="17" t="s">
        <v>7</v>
      </c>
      <c r="K67" s="17" t="s">
        <v>76</v>
      </c>
      <c r="L67" s="19" t="s">
        <v>96</v>
      </c>
      <c r="N67" s="17" t="s">
        <v>47</v>
      </c>
      <c r="O67" s="17" t="s">
        <v>76</v>
      </c>
      <c r="P67" s="19" t="s">
        <v>96</v>
      </c>
      <c r="R67" s="17" t="s">
        <v>31</v>
      </c>
      <c r="S67" s="17" t="s">
        <v>76</v>
      </c>
      <c r="T67" s="19" t="s">
        <v>96</v>
      </c>
    </row>
    <row r="68" spans="1:20" ht="12" customHeight="1">
      <c r="A68" s="16"/>
      <c r="B68" s="21" t="s">
        <v>402</v>
      </c>
      <c r="C68" s="82">
        <v>0</v>
      </c>
      <c r="D68" s="83">
        <v>-165</v>
      </c>
      <c r="F68" s="21" t="s">
        <v>403</v>
      </c>
      <c r="G68" s="82">
        <v>0</v>
      </c>
      <c r="H68" s="83">
        <v>-221</v>
      </c>
      <c r="J68" s="21" t="s">
        <v>404</v>
      </c>
      <c r="K68" s="82">
        <v>0</v>
      </c>
      <c r="L68" s="83">
        <v>-220</v>
      </c>
      <c r="N68" s="21" t="s">
        <v>405</v>
      </c>
      <c r="O68" s="82">
        <v>0</v>
      </c>
      <c r="P68" s="83">
        <v>-244.6</v>
      </c>
      <c r="R68" s="21" t="s">
        <v>406</v>
      </c>
      <c r="S68" s="82">
        <v>0</v>
      </c>
      <c r="T68" s="83">
        <v>-274</v>
      </c>
    </row>
    <row r="69" spans="1:20" ht="12" customHeight="1">
      <c r="A69" s="16"/>
      <c r="B69" s="87" t="s">
        <v>78</v>
      </c>
      <c r="C69" s="82">
        <v>594</v>
      </c>
      <c r="D69" s="83">
        <v>-142</v>
      </c>
      <c r="F69" s="87" t="s">
        <v>78</v>
      </c>
      <c r="G69" s="82">
        <v>1040</v>
      </c>
      <c r="H69" s="83">
        <v>-184</v>
      </c>
      <c r="J69" s="87" t="s">
        <v>77</v>
      </c>
      <c r="K69" s="82">
        <v>1070</v>
      </c>
      <c r="L69" s="83">
        <v>-175</v>
      </c>
      <c r="N69" s="87" t="s">
        <v>77</v>
      </c>
      <c r="O69" s="82">
        <v>1500</v>
      </c>
      <c r="P69" s="83">
        <v>-190</v>
      </c>
      <c r="R69" s="87" t="s">
        <v>78</v>
      </c>
      <c r="S69" s="82">
        <v>371</v>
      </c>
      <c r="T69" s="83">
        <v>-255</v>
      </c>
    </row>
    <row r="70" spans="1:20" ht="12" customHeight="1">
      <c r="A70" s="16"/>
      <c r="B70" s="87" t="s">
        <v>79</v>
      </c>
      <c r="C70" s="82">
        <v>1040</v>
      </c>
      <c r="D70" s="83">
        <v>-125</v>
      </c>
      <c r="F70" s="87" t="s">
        <v>77</v>
      </c>
      <c r="G70" s="82">
        <v>1250</v>
      </c>
      <c r="H70" s="83">
        <v>-177</v>
      </c>
      <c r="J70" s="87" t="s">
        <v>78</v>
      </c>
      <c r="K70" s="82">
        <v>1556</v>
      </c>
      <c r="L70" s="83">
        <v>-157</v>
      </c>
      <c r="N70" s="87" t="s">
        <v>5</v>
      </c>
      <c r="O70" s="82">
        <v>1800</v>
      </c>
      <c r="P70" s="83">
        <v>-183</v>
      </c>
      <c r="R70" s="87" t="s">
        <v>77</v>
      </c>
      <c r="S70" s="82">
        <v>1187</v>
      </c>
      <c r="T70" s="83">
        <v>-214</v>
      </c>
    </row>
    <row r="71" spans="1:20" ht="12" customHeight="1">
      <c r="A71" s="16"/>
      <c r="B71" s="27" t="s">
        <v>77</v>
      </c>
      <c r="C71" s="25">
        <v>1383</v>
      </c>
      <c r="D71" s="26">
        <v>-107</v>
      </c>
      <c r="F71" s="27" t="s">
        <v>5</v>
      </c>
      <c r="G71" s="25">
        <v>2000</v>
      </c>
      <c r="H71" s="26">
        <v>-156</v>
      </c>
      <c r="J71" s="27" t="s">
        <v>5</v>
      </c>
      <c r="K71" s="25">
        <v>1600</v>
      </c>
      <c r="L71" s="26">
        <v>-156</v>
      </c>
      <c r="N71" s="27" t="s">
        <v>78</v>
      </c>
      <c r="O71" s="25">
        <v>1811</v>
      </c>
      <c r="P71" s="26">
        <v>-183</v>
      </c>
      <c r="R71" s="27" t="s">
        <v>79</v>
      </c>
      <c r="S71" s="25">
        <v>1268</v>
      </c>
      <c r="T71" s="26">
        <v>-209</v>
      </c>
    </row>
    <row r="72" spans="1:20" ht="12" customHeight="1">
      <c r="A72" s="16"/>
      <c r="B72" s="27" t="s">
        <v>5</v>
      </c>
      <c r="C72" s="82">
        <v>2020</v>
      </c>
      <c r="D72" s="83">
        <v>-73</v>
      </c>
      <c r="F72" s="27"/>
      <c r="G72" s="82">
        <v>2500</v>
      </c>
      <c r="H72" s="83">
        <v>-150</v>
      </c>
      <c r="J72" s="27"/>
      <c r="K72" s="82">
        <v>2500</v>
      </c>
      <c r="L72" s="83">
        <v>-146</v>
      </c>
      <c r="N72" s="27"/>
      <c r="O72" s="82">
        <v>2500</v>
      </c>
      <c r="P72" s="83">
        <v>-179</v>
      </c>
      <c r="R72" s="27" t="s">
        <v>5</v>
      </c>
      <c r="S72" s="82">
        <v>1977</v>
      </c>
      <c r="T72" s="83">
        <v>-156</v>
      </c>
    </row>
    <row r="73" spans="1:20" ht="12" customHeight="1">
      <c r="A73" s="16"/>
      <c r="B73" s="87"/>
      <c r="C73" s="82">
        <v>2500</v>
      </c>
      <c r="D73" s="83">
        <v>-62</v>
      </c>
      <c r="F73" s="87"/>
      <c r="G73" s="82"/>
      <c r="H73" s="83"/>
      <c r="K73" s="22"/>
      <c r="L73" s="28"/>
      <c r="N73" s="87"/>
      <c r="O73" s="82"/>
      <c r="P73" s="83"/>
      <c r="R73" s="87"/>
      <c r="S73" s="82">
        <v>2500</v>
      </c>
      <c r="T73" s="83">
        <v>-150</v>
      </c>
    </row>
    <row r="74" spans="1:20" ht="12" customHeight="1">
      <c r="A74" s="16"/>
      <c r="B74" s="87"/>
      <c r="C74" s="82"/>
      <c r="D74" s="83"/>
      <c r="F74" s="87"/>
      <c r="G74" s="82"/>
      <c r="H74" s="83"/>
      <c r="K74" s="22"/>
      <c r="L74" s="28"/>
      <c r="O74" s="22"/>
      <c r="P74" s="28"/>
      <c r="S74" s="22"/>
      <c r="T74" s="28"/>
    </row>
    <row r="75" spans="1:20" ht="12" customHeight="1">
      <c r="A75" s="29">
        <f>A67+1</f>
        <v>10</v>
      </c>
      <c r="B75" s="17" t="s">
        <v>32</v>
      </c>
      <c r="C75" s="17" t="s">
        <v>76</v>
      </c>
      <c r="D75" s="19" t="s">
        <v>96</v>
      </c>
      <c r="F75" s="17" t="s">
        <v>95</v>
      </c>
      <c r="G75" s="17" t="s">
        <v>76</v>
      </c>
      <c r="H75" s="19" t="s">
        <v>96</v>
      </c>
      <c r="J75" s="17" t="s">
        <v>27</v>
      </c>
      <c r="K75" s="17" t="s">
        <v>76</v>
      </c>
      <c r="L75" s="19" t="s">
        <v>96</v>
      </c>
      <c r="N75" s="17" t="s">
        <v>24</v>
      </c>
      <c r="O75" s="17" t="s">
        <v>76</v>
      </c>
      <c r="P75" s="19" t="s">
        <v>96</v>
      </c>
      <c r="R75" s="17" t="s">
        <v>10</v>
      </c>
      <c r="S75" s="17" t="s">
        <v>76</v>
      </c>
      <c r="T75" s="19" t="s">
        <v>96</v>
      </c>
    </row>
    <row r="76" spans="1:20" ht="12" customHeight="1">
      <c r="A76" s="29"/>
      <c r="B76" s="21" t="s">
        <v>407</v>
      </c>
      <c r="C76" s="82">
        <v>0</v>
      </c>
      <c r="D76" s="83">
        <v>-173.7</v>
      </c>
      <c r="F76" s="21" t="s">
        <v>408</v>
      </c>
      <c r="G76" s="82">
        <v>0</v>
      </c>
      <c r="H76" s="83">
        <v>-264.6</v>
      </c>
      <c r="J76" s="21" t="s">
        <v>409</v>
      </c>
      <c r="K76" s="82">
        <v>0</v>
      </c>
      <c r="L76" s="83">
        <v>-263</v>
      </c>
      <c r="N76" s="21" t="s">
        <v>410</v>
      </c>
      <c r="O76" s="82">
        <v>0</v>
      </c>
      <c r="P76" s="83">
        <v>-270</v>
      </c>
      <c r="R76" s="21" t="s">
        <v>411</v>
      </c>
      <c r="S76" s="82">
        <v>0</v>
      </c>
      <c r="T76" s="83">
        <v>-288</v>
      </c>
    </row>
    <row r="77" spans="1:20" ht="12" customHeight="1">
      <c r="A77" s="29"/>
      <c r="B77" s="87" t="s">
        <v>78</v>
      </c>
      <c r="C77" s="82">
        <v>351</v>
      </c>
      <c r="D77" s="83">
        <v>-160.1</v>
      </c>
      <c r="F77" s="87" t="s">
        <v>77</v>
      </c>
      <c r="G77" s="82">
        <v>1660</v>
      </c>
      <c r="H77" s="83">
        <v>-208</v>
      </c>
      <c r="J77" s="87" t="s">
        <v>78</v>
      </c>
      <c r="K77" s="82">
        <v>923</v>
      </c>
      <c r="L77" s="83">
        <v>-224</v>
      </c>
      <c r="N77" s="87" t="s">
        <v>78</v>
      </c>
      <c r="O77" s="82">
        <v>336</v>
      </c>
      <c r="P77" s="83">
        <v>-253</v>
      </c>
      <c r="R77" s="87" t="s">
        <v>78</v>
      </c>
      <c r="S77" s="82">
        <v>1123</v>
      </c>
      <c r="T77" s="83">
        <v>-245</v>
      </c>
    </row>
    <row r="78" spans="1:20" ht="12" customHeight="1">
      <c r="A78" s="29"/>
      <c r="B78" s="87" t="s">
        <v>5</v>
      </c>
      <c r="C78" s="82">
        <v>506</v>
      </c>
      <c r="D78" s="83">
        <v>-156.4</v>
      </c>
      <c r="F78" s="87" t="s">
        <v>78</v>
      </c>
      <c r="G78" s="82">
        <v>1773</v>
      </c>
      <c r="H78" s="83">
        <v>-207</v>
      </c>
      <c r="J78" s="87" t="s">
        <v>79</v>
      </c>
      <c r="K78" s="82">
        <v>1393</v>
      </c>
      <c r="L78" s="83">
        <v>-207</v>
      </c>
      <c r="N78" s="87" t="s">
        <v>77</v>
      </c>
      <c r="O78" s="82">
        <v>1031</v>
      </c>
      <c r="P78" s="83">
        <v>-214</v>
      </c>
      <c r="R78" s="87" t="s">
        <v>77</v>
      </c>
      <c r="S78" s="82">
        <v>1691</v>
      </c>
      <c r="T78" s="83">
        <v>-224</v>
      </c>
    </row>
    <row r="79" spans="1:20" ht="12" customHeight="1">
      <c r="A79" s="29"/>
      <c r="B79" s="27"/>
      <c r="C79" s="25">
        <v>2500</v>
      </c>
      <c r="D79" s="26">
        <v>-113.7</v>
      </c>
      <c r="F79" s="27" t="s">
        <v>5</v>
      </c>
      <c r="G79" s="25">
        <v>2300</v>
      </c>
      <c r="H79" s="144">
        <v>-194</v>
      </c>
      <c r="J79" s="27" t="s">
        <v>5</v>
      </c>
      <c r="K79" s="25">
        <v>1536</v>
      </c>
      <c r="L79" s="26">
        <v>-197</v>
      </c>
      <c r="N79" s="27" t="s">
        <v>79</v>
      </c>
      <c r="O79" s="25">
        <v>1130</v>
      </c>
      <c r="P79" s="144">
        <v>-209</v>
      </c>
      <c r="R79" s="27" t="s">
        <v>79</v>
      </c>
      <c r="S79" s="25">
        <v>1955</v>
      </c>
      <c r="T79" s="26">
        <v>-222</v>
      </c>
    </row>
    <row r="80" spans="1:20" ht="12" customHeight="1">
      <c r="A80" s="29"/>
      <c r="B80" s="27"/>
      <c r="C80" s="82"/>
      <c r="D80" s="83"/>
      <c r="F80" s="27"/>
      <c r="G80" s="82">
        <v>2500</v>
      </c>
      <c r="H80" s="83">
        <v>-194</v>
      </c>
      <c r="J80" s="27"/>
      <c r="K80" s="82">
        <v>2500</v>
      </c>
      <c r="L80" s="83">
        <v>-144</v>
      </c>
      <c r="N80" s="27" t="s">
        <v>5</v>
      </c>
      <c r="O80" s="82">
        <v>1775</v>
      </c>
      <c r="P80" s="83">
        <v>-166</v>
      </c>
      <c r="R80" s="27"/>
      <c r="S80" s="82">
        <v>2500</v>
      </c>
      <c r="T80" s="83">
        <v>-186</v>
      </c>
    </row>
    <row r="81" spans="1:20" ht="12" customHeight="1">
      <c r="A81" s="29"/>
      <c r="B81" s="87"/>
      <c r="C81" s="82"/>
      <c r="D81" s="83"/>
      <c r="F81"/>
      <c r="G81" s="22"/>
      <c r="H81" s="28"/>
      <c r="K81" s="22"/>
      <c r="L81" s="28"/>
      <c r="N81" s="87"/>
      <c r="O81" s="82">
        <v>2500</v>
      </c>
      <c r="P81" s="83">
        <v>-150</v>
      </c>
      <c r="R81" s="87"/>
      <c r="S81" s="82"/>
      <c r="T81" s="83"/>
    </row>
    <row r="82" spans="1:20" ht="12" customHeight="1">
      <c r="A82" s="29"/>
      <c r="B82" s="87"/>
      <c r="C82" s="82"/>
      <c r="D82" s="83"/>
      <c r="F82"/>
      <c r="G82" s="22"/>
      <c r="H82" s="28"/>
      <c r="K82" s="22"/>
      <c r="L82" s="28"/>
      <c r="O82" s="22"/>
      <c r="P82" s="28"/>
      <c r="R82" s="87"/>
      <c r="S82" s="82"/>
      <c r="T82" s="83"/>
    </row>
    <row r="83" spans="1:16" ht="12" customHeight="1">
      <c r="A83" s="16">
        <f>A75+1</f>
        <v>11</v>
      </c>
      <c r="B83" s="17" t="s">
        <v>5</v>
      </c>
      <c r="C83" s="17" t="s">
        <v>76</v>
      </c>
      <c r="D83" s="19" t="s">
        <v>96</v>
      </c>
      <c r="F83" s="17" t="s">
        <v>25</v>
      </c>
      <c r="G83" s="17" t="s">
        <v>76</v>
      </c>
      <c r="H83" s="19" t="s">
        <v>96</v>
      </c>
      <c r="J83" s="17" t="s">
        <v>6</v>
      </c>
      <c r="K83" s="17" t="s">
        <v>76</v>
      </c>
      <c r="L83" s="19" t="s">
        <v>96</v>
      </c>
      <c r="N83" s="17" t="s">
        <v>51</v>
      </c>
      <c r="O83" s="17" t="s">
        <v>76</v>
      </c>
      <c r="P83" s="19" t="s">
        <v>96</v>
      </c>
    </row>
    <row r="84" spans="1:16" ht="12" customHeight="1">
      <c r="A84" s="16"/>
      <c r="B84" s="21" t="s">
        <v>412</v>
      </c>
      <c r="C84" s="82">
        <v>0</v>
      </c>
      <c r="D84" s="83">
        <v>-183</v>
      </c>
      <c r="F84" s="21" t="s">
        <v>413</v>
      </c>
      <c r="G84" s="82">
        <v>0</v>
      </c>
      <c r="H84" s="83">
        <v>-280.6</v>
      </c>
      <c r="J84" s="21" t="s">
        <v>414</v>
      </c>
      <c r="K84" s="82">
        <v>0</v>
      </c>
      <c r="L84" s="83">
        <v>-284</v>
      </c>
      <c r="N84" s="21" t="s">
        <v>415</v>
      </c>
      <c r="O84" s="82">
        <v>0</v>
      </c>
      <c r="P84" s="83">
        <v>-288</v>
      </c>
    </row>
    <row r="85" spans="1:16" ht="12" customHeight="1">
      <c r="A85" s="16"/>
      <c r="B85" s="87" t="s">
        <v>78</v>
      </c>
      <c r="C85" s="82">
        <v>2300</v>
      </c>
      <c r="D85" s="83">
        <v>-160</v>
      </c>
      <c r="F85" s="87" t="s">
        <v>78</v>
      </c>
      <c r="G85" s="82">
        <v>1153</v>
      </c>
      <c r="H85" s="83">
        <v>-238</v>
      </c>
      <c r="J85" s="87" t="s">
        <v>78</v>
      </c>
      <c r="K85" s="82">
        <v>977</v>
      </c>
      <c r="L85" s="83">
        <v>-246</v>
      </c>
      <c r="N85" s="87" t="s">
        <v>78</v>
      </c>
      <c r="O85" s="82">
        <v>1043</v>
      </c>
      <c r="P85" s="83">
        <v>-248</v>
      </c>
    </row>
    <row r="86" spans="1:16" ht="12" customHeight="1">
      <c r="A86" s="16"/>
      <c r="B86" s="87"/>
      <c r="C86" s="82">
        <v>2500</v>
      </c>
      <c r="D86" s="83">
        <v>-158</v>
      </c>
      <c r="F86" s="87" t="s">
        <v>77</v>
      </c>
      <c r="G86" s="82">
        <v>1800</v>
      </c>
      <c r="H86" s="83">
        <v>-216</v>
      </c>
      <c r="J86" s="87" t="s">
        <v>77</v>
      </c>
      <c r="K86" s="82">
        <v>1593</v>
      </c>
      <c r="L86" s="83">
        <v>-227</v>
      </c>
      <c r="N86" s="87" t="s">
        <v>79</v>
      </c>
      <c r="O86" s="82">
        <v>1640</v>
      </c>
      <c r="P86" s="83">
        <v>-228</v>
      </c>
    </row>
    <row r="87" spans="1:16" ht="12" customHeight="1">
      <c r="A87" s="16"/>
      <c r="B87" s="7"/>
      <c r="C87" s="43"/>
      <c r="D87" s="24"/>
      <c r="F87" s="27"/>
      <c r="G87" s="25">
        <v>2500</v>
      </c>
      <c r="H87" s="26">
        <v>-197</v>
      </c>
      <c r="J87" s="27" t="s">
        <v>79</v>
      </c>
      <c r="K87" s="25">
        <v>1911</v>
      </c>
      <c r="L87" s="26">
        <v>-216</v>
      </c>
      <c r="N87" s="27" t="s">
        <v>77</v>
      </c>
      <c r="O87" s="25">
        <v>1673</v>
      </c>
      <c r="P87" s="26">
        <v>-227</v>
      </c>
    </row>
    <row r="88" spans="1:16" ht="12" customHeight="1">
      <c r="A88" s="16"/>
      <c r="B88" s="7"/>
      <c r="C88" s="43"/>
      <c r="D88" s="24"/>
      <c r="F88"/>
      <c r="G88" s="22"/>
      <c r="H88" s="28"/>
      <c r="J88" s="27" t="s">
        <v>5</v>
      </c>
      <c r="K88" s="82">
        <v>2473</v>
      </c>
      <c r="L88" s="83">
        <v>-191</v>
      </c>
      <c r="N88" s="27"/>
      <c r="O88" s="82">
        <v>2500</v>
      </c>
      <c r="P88" s="83">
        <v>-186</v>
      </c>
    </row>
    <row r="89" spans="1:20" ht="12" customHeight="1">
      <c r="A89" s="16"/>
      <c r="B89" s="7"/>
      <c r="C89" s="43"/>
      <c r="D89" s="24"/>
      <c r="F89"/>
      <c r="G89" s="22"/>
      <c r="H89" s="28"/>
      <c r="K89" s="22"/>
      <c r="L89" s="28"/>
      <c r="O89" s="22"/>
      <c r="P89" s="28"/>
      <c r="R89" s="87"/>
      <c r="S89" s="87"/>
      <c r="T89" s="87"/>
    </row>
    <row r="90" spans="1:20" ht="12" customHeight="1">
      <c r="A90" s="16"/>
      <c r="B90" s="7"/>
      <c r="C90" s="43"/>
      <c r="D90" s="24"/>
      <c r="F90"/>
      <c r="G90" s="22"/>
      <c r="H90" s="28"/>
      <c r="K90" s="22"/>
      <c r="L90" s="28"/>
      <c r="O90" s="22"/>
      <c r="P90" s="28"/>
      <c r="R90" s="87"/>
      <c r="S90" s="87"/>
      <c r="T90" s="87"/>
    </row>
    <row r="91" spans="1:8" ht="12" customHeight="1">
      <c r="A91" s="29">
        <f>A83+1</f>
        <v>12</v>
      </c>
      <c r="B91" s="17" t="s">
        <v>26</v>
      </c>
      <c r="C91" s="17" t="s">
        <v>76</v>
      </c>
      <c r="D91" s="19" t="s">
        <v>96</v>
      </c>
      <c r="F91"/>
      <c r="G91"/>
      <c r="H91"/>
    </row>
    <row r="92" spans="1:8" ht="12" customHeight="1">
      <c r="A92" s="29"/>
      <c r="B92" s="21" t="s">
        <v>416</v>
      </c>
      <c r="C92" s="82">
        <v>0</v>
      </c>
      <c r="D92" s="83">
        <v>-290</v>
      </c>
      <c r="F92"/>
      <c r="G92"/>
      <c r="H92"/>
    </row>
    <row r="93" spans="1:8" ht="12" customHeight="1">
      <c r="A93" s="29"/>
      <c r="B93" s="87" t="s">
        <v>78</v>
      </c>
      <c r="C93" s="82">
        <v>453</v>
      </c>
      <c r="D93" s="83">
        <v>-271</v>
      </c>
      <c r="F93"/>
      <c r="G93"/>
      <c r="H93"/>
    </row>
    <row r="94" spans="1:8" ht="12" customHeight="1">
      <c r="A94" s="29"/>
      <c r="B94" s="87" t="s">
        <v>77</v>
      </c>
      <c r="C94" s="82">
        <v>1120</v>
      </c>
      <c r="D94" s="83">
        <v>-240</v>
      </c>
      <c r="F94"/>
      <c r="G94"/>
      <c r="H94"/>
    </row>
    <row r="95" spans="1:8" ht="12" customHeight="1">
      <c r="A95" s="29"/>
      <c r="B95" s="87" t="s">
        <v>5</v>
      </c>
      <c r="C95" s="82">
        <v>1597</v>
      </c>
      <c r="D95" s="83">
        <v>-216</v>
      </c>
      <c r="F95"/>
      <c r="G95"/>
      <c r="H95"/>
    </row>
    <row r="96" spans="1:8" ht="12" customHeight="1">
      <c r="A96" s="29"/>
      <c r="B96" s="87"/>
      <c r="C96" s="82">
        <v>1954</v>
      </c>
      <c r="D96" s="83">
        <v>-194</v>
      </c>
      <c r="F96"/>
      <c r="G96"/>
      <c r="H96"/>
    </row>
    <row r="97" spans="1:8" ht="12" customHeight="1">
      <c r="A97" s="29"/>
      <c r="B97" s="7"/>
      <c r="C97" s="43">
        <v>2500</v>
      </c>
      <c r="D97" s="24">
        <v>-179</v>
      </c>
      <c r="F97"/>
      <c r="G97"/>
      <c r="H97"/>
    </row>
    <row r="98" spans="1:8" ht="12" customHeight="1">
      <c r="A98" s="29"/>
      <c r="B98" s="87"/>
      <c r="C98" s="82"/>
      <c r="D98" s="83"/>
      <c r="F98"/>
      <c r="G98"/>
      <c r="H98"/>
    </row>
    <row r="99" spans="1:8" ht="12" customHeight="1">
      <c r="A99" s="16">
        <f>A91+1</f>
        <v>13</v>
      </c>
      <c r="B99" s="7"/>
      <c r="D99" s="7"/>
      <c r="F99"/>
      <c r="G99"/>
      <c r="H99"/>
    </row>
    <row r="100" spans="1:8" ht="12" customHeight="1">
      <c r="A100" s="16"/>
      <c r="B100" s="7"/>
      <c r="D100" s="7"/>
      <c r="F100"/>
      <c r="G100"/>
      <c r="H100"/>
    </row>
    <row r="101" spans="1:8" ht="12" customHeight="1">
      <c r="A101" s="16"/>
      <c r="B101" s="7"/>
      <c r="D101" s="7"/>
      <c r="F101"/>
      <c r="G101"/>
      <c r="H101"/>
    </row>
    <row r="102" spans="1:8" ht="12" customHeight="1">
      <c r="A102" s="16"/>
      <c r="B102" s="7"/>
      <c r="D102" s="7"/>
      <c r="F102"/>
      <c r="G102"/>
      <c r="H102"/>
    </row>
    <row r="103" spans="1:8" ht="12" customHeight="1">
      <c r="A103" s="16"/>
      <c r="B103" s="7"/>
      <c r="D103" s="7"/>
      <c r="F103"/>
      <c r="G103"/>
      <c r="H103"/>
    </row>
    <row r="104" spans="1:8" ht="12" customHeight="1">
      <c r="A104" s="16"/>
      <c r="B104" s="27"/>
      <c r="C104" s="87"/>
      <c r="D104" s="87"/>
      <c r="F104"/>
      <c r="G104"/>
      <c r="H104"/>
    </row>
    <row r="105" spans="1:8" ht="12" customHeight="1">
      <c r="A105" s="16"/>
      <c r="B105" s="87"/>
      <c r="C105" s="87"/>
      <c r="D105" s="87"/>
      <c r="F105"/>
      <c r="G105"/>
      <c r="H105"/>
    </row>
    <row r="106" spans="1:8" ht="12" customHeight="1">
      <c r="A106" s="16"/>
      <c r="B106" s="87"/>
      <c r="C106" s="87"/>
      <c r="D106" s="87"/>
      <c r="F106"/>
      <c r="G106"/>
      <c r="H106"/>
    </row>
    <row r="107" spans="1:8" ht="12" customHeight="1">
      <c r="A107" s="29">
        <f>A99+1</f>
        <v>14</v>
      </c>
      <c r="B107" s="7"/>
      <c r="D107" s="7"/>
      <c r="F107"/>
      <c r="G107"/>
      <c r="H107"/>
    </row>
    <row r="108" spans="1:8" ht="12" customHeight="1">
      <c r="A108" s="29"/>
      <c r="B108" s="7"/>
      <c r="D108" s="7"/>
      <c r="F108"/>
      <c r="G108"/>
      <c r="H108"/>
    </row>
    <row r="109" spans="1:8" ht="12" customHeight="1">
      <c r="A109" s="29"/>
      <c r="B109" s="7"/>
      <c r="D109" s="7"/>
      <c r="F109"/>
      <c r="G109"/>
      <c r="H109"/>
    </row>
    <row r="110" spans="1:8" ht="12" customHeight="1">
      <c r="A110" s="29"/>
      <c r="B110" s="7"/>
      <c r="D110" s="7"/>
      <c r="F110"/>
      <c r="G110"/>
      <c r="H110"/>
    </row>
    <row r="111" spans="1:8" ht="12" customHeight="1">
      <c r="A111" s="29"/>
      <c r="B111" s="7"/>
      <c r="D111" s="7"/>
      <c r="F111"/>
      <c r="G111"/>
      <c r="H111"/>
    </row>
    <row r="112" spans="1:8" ht="12" customHeight="1">
      <c r="A112" s="29"/>
      <c r="B112" s="7"/>
      <c r="D112" s="7"/>
      <c r="F112"/>
      <c r="G112"/>
      <c r="H112"/>
    </row>
    <row r="113" spans="1:8" ht="12" customHeight="1">
      <c r="A113" s="29"/>
      <c r="B113" s="87"/>
      <c r="C113" s="87"/>
      <c r="D113" s="87"/>
      <c r="F113"/>
      <c r="G113"/>
      <c r="H113"/>
    </row>
    <row r="114" spans="1:8" ht="12" customHeight="1">
      <c r="A114" s="29"/>
      <c r="B114" s="87"/>
      <c r="C114" s="87"/>
      <c r="D114" s="87"/>
      <c r="F114"/>
      <c r="G114"/>
      <c r="H114"/>
    </row>
    <row r="115" spans="1:8" ht="12" customHeight="1">
      <c r="A115" s="16">
        <f>A107+1</f>
        <v>15</v>
      </c>
      <c r="B115" s="7"/>
      <c r="D115" s="7"/>
      <c r="F115"/>
      <c r="G115"/>
      <c r="H115"/>
    </row>
    <row r="116" spans="1:8" ht="12" customHeight="1">
      <c r="A116" s="16"/>
      <c r="B116" s="7"/>
      <c r="D116" s="7"/>
      <c r="F116"/>
      <c r="G116"/>
      <c r="H116"/>
    </row>
    <row r="117" spans="1:8" ht="12" customHeight="1">
      <c r="A117" s="16"/>
      <c r="B117" s="7"/>
      <c r="D117" s="7"/>
      <c r="F117"/>
      <c r="G117"/>
      <c r="H117"/>
    </row>
    <row r="118" spans="1:8" ht="12" customHeight="1">
      <c r="A118" s="16"/>
      <c r="B118" s="7"/>
      <c r="D118" s="7"/>
      <c r="F118"/>
      <c r="G118"/>
      <c r="H118"/>
    </row>
    <row r="119" spans="1:8" ht="12" customHeight="1">
      <c r="A119" s="16"/>
      <c r="B119" s="7"/>
      <c r="D119" s="7"/>
      <c r="F119"/>
      <c r="G119"/>
      <c r="H119"/>
    </row>
    <row r="120" spans="1:8" ht="12" customHeight="1">
      <c r="A120" s="16"/>
      <c r="B120" s="7"/>
      <c r="D120" s="7"/>
      <c r="F120"/>
      <c r="G120"/>
      <c r="H120"/>
    </row>
    <row r="121" ht="12" customHeight="1">
      <c r="A121" s="16"/>
    </row>
    <row r="122" ht="12" customHeight="1">
      <c r="A122" s="16"/>
    </row>
    <row r="123" ht="12" customHeight="1">
      <c r="A123" s="29">
        <f>A115+1</f>
        <v>16</v>
      </c>
    </row>
    <row r="124" ht="12" customHeight="1">
      <c r="A124" s="29"/>
    </row>
    <row r="125" ht="12" customHeight="1">
      <c r="A125" s="29"/>
    </row>
    <row r="126" ht="12" customHeight="1">
      <c r="A126" s="29"/>
    </row>
    <row r="127" ht="12" customHeight="1">
      <c r="A127" s="29"/>
    </row>
    <row r="128" ht="12" customHeight="1">
      <c r="A128" s="29"/>
    </row>
    <row r="129" ht="12" customHeight="1">
      <c r="A129" s="29"/>
    </row>
    <row r="130" ht="12" customHeight="1">
      <c r="A130" s="29"/>
    </row>
    <row r="131" ht="12" customHeight="1">
      <c r="A131" s="16">
        <f>A123+1</f>
        <v>17</v>
      </c>
    </row>
    <row r="132" ht="12" customHeight="1">
      <c r="A132" s="16"/>
    </row>
    <row r="133" ht="12" customHeight="1">
      <c r="A133" s="16"/>
    </row>
    <row r="134" ht="12" customHeight="1">
      <c r="A134" s="16"/>
    </row>
    <row r="135" ht="12" customHeight="1">
      <c r="A135" s="16"/>
    </row>
    <row r="136" ht="12" customHeight="1">
      <c r="A136" s="16"/>
    </row>
    <row r="137" ht="12" customHeight="1">
      <c r="A137" s="16"/>
    </row>
    <row r="138" ht="12" customHeight="1">
      <c r="A138" s="16"/>
    </row>
    <row r="139" ht="12" customHeight="1">
      <c r="A139" s="29">
        <f>A131+1</f>
        <v>18</v>
      </c>
    </row>
    <row r="140" ht="12" customHeight="1">
      <c r="A140" s="29"/>
    </row>
    <row r="141" ht="12" customHeight="1">
      <c r="A141" s="29"/>
    </row>
    <row r="142" ht="12" customHeight="1">
      <c r="A142" s="29"/>
    </row>
    <row r="143" ht="12" customHeight="1">
      <c r="A143" s="29"/>
    </row>
    <row r="144" ht="12" customHeight="1">
      <c r="A144" s="29"/>
    </row>
    <row r="145" ht="12" customHeight="1">
      <c r="A145" s="29"/>
    </row>
    <row r="146" ht="12" customHeight="1">
      <c r="A146" s="29"/>
    </row>
    <row r="147" ht="12" customHeight="1">
      <c r="A147" s="16">
        <f>A139+1</f>
        <v>19</v>
      </c>
    </row>
    <row r="148" ht="12" customHeight="1">
      <c r="A148" s="16"/>
    </row>
    <row r="149" ht="12" customHeight="1">
      <c r="A149" s="16"/>
    </row>
    <row r="150" ht="12" customHeight="1">
      <c r="A150" s="16"/>
    </row>
    <row r="151" spans="1:8" ht="12" customHeight="1">
      <c r="A151" s="16"/>
      <c r="F151" s="21"/>
      <c r="G151" s="21"/>
      <c r="H151" s="59"/>
    </row>
    <row r="152" spans="1:6" ht="12" customHeight="1">
      <c r="A152" s="16"/>
      <c r="F152" s="21"/>
    </row>
    <row r="153" ht="12" customHeight="1">
      <c r="A153" s="16"/>
    </row>
    <row r="154" spans="1:6" ht="12" customHeight="1">
      <c r="A154" s="16"/>
      <c r="B154" s="139"/>
      <c r="C154" s="49"/>
      <c r="D154" s="139"/>
      <c r="E154" s="139"/>
      <c r="F154" s="49"/>
    </row>
    <row r="155" spans="1:4" ht="12" customHeight="1">
      <c r="A155" s="29">
        <v>1</v>
      </c>
      <c r="B155" s="17" t="s">
        <v>1</v>
      </c>
      <c r="C155" s="17" t="s">
        <v>76</v>
      </c>
      <c r="D155" s="19" t="s">
        <v>96</v>
      </c>
    </row>
    <row r="156" spans="1:4" ht="12" customHeight="1">
      <c r="A156" s="29"/>
      <c r="B156" s="33" t="s">
        <v>401</v>
      </c>
      <c r="C156" s="43">
        <v>0</v>
      </c>
      <c r="D156" s="24">
        <v>-262</v>
      </c>
    </row>
    <row r="157" spans="1:4" ht="12" customHeight="1">
      <c r="A157" s="29"/>
      <c r="B157" s="7" t="s">
        <v>78</v>
      </c>
      <c r="C157" s="43">
        <v>1090</v>
      </c>
      <c r="D157" s="24">
        <v>-222</v>
      </c>
    </row>
    <row r="158" spans="1:4" ht="12" customHeight="1">
      <c r="A158" s="29"/>
      <c r="B158" s="7" t="s">
        <v>77</v>
      </c>
      <c r="C158" s="43">
        <v>1600</v>
      </c>
      <c r="D158" s="24">
        <v>-207</v>
      </c>
    </row>
    <row r="159" spans="1:4" ht="12" customHeight="1">
      <c r="A159" s="29"/>
      <c r="B159" s="7"/>
      <c r="C159" s="43">
        <v>2500</v>
      </c>
      <c r="D159" s="24">
        <v>-177</v>
      </c>
    </row>
    <row r="160" spans="1:4" ht="12" customHeight="1">
      <c r="A160" s="29"/>
      <c r="B160" s="7"/>
      <c r="C160" s="43"/>
      <c r="D160" s="24"/>
    </row>
    <row r="161" spans="1:4" ht="12" customHeight="1">
      <c r="A161" s="29"/>
      <c r="B161" s="7"/>
      <c r="C161" s="43"/>
      <c r="D161" s="24"/>
    </row>
    <row r="162" spans="1:4" ht="12" customHeight="1">
      <c r="A162" s="29"/>
      <c r="B162" s="7"/>
      <c r="C162" s="43"/>
      <c r="D162" s="24"/>
    </row>
    <row r="163" spans="1:5" ht="12" customHeight="1">
      <c r="A163" s="16">
        <f>A155+1</f>
        <v>2</v>
      </c>
      <c r="B163" s="17" t="s">
        <v>80</v>
      </c>
      <c r="C163" s="17" t="s">
        <v>76</v>
      </c>
      <c r="D163" s="19" t="s">
        <v>96</v>
      </c>
      <c r="E163" s="19"/>
    </row>
    <row r="164" spans="1:5" ht="12" customHeight="1">
      <c r="A164" s="16"/>
      <c r="B164" s="33" t="s">
        <v>368</v>
      </c>
      <c r="C164" s="43">
        <v>0</v>
      </c>
      <c r="D164" s="24">
        <v>-97</v>
      </c>
      <c r="E164" s="24"/>
    </row>
    <row r="165" spans="1:5" ht="12" customHeight="1">
      <c r="A165" s="16"/>
      <c r="B165" s="7" t="s">
        <v>77</v>
      </c>
      <c r="C165" s="43">
        <v>708</v>
      </c>
      <c r="D165" s="24">
        <v>-77</v>
      </c>
      <c r="E165" s="24"/>
    </row>
    <row r="166" spans="1:5" ht="12" customHeight="1">
      <c r="A166" s="16"/>
      <c r="B166" s="7" t="s">
        <v>78</v>
      </c>
      <c r="C166" s="43">
        <v>1234</v>
      </c>
      <c r="D166" s="24">
        <v>-73</v>
      </c>
      <c r="E166" s="24"/>
    </row>
    <row r="167" spans="1:5" ht="12" customHeight="1">
      <c r="A167" s="16"/>
      <c r="B167" s="7" t="s">
        <v>5</v>
      </c>
      <c r="C167" s="43">
        <v>1420</v>
      </c>
      <c r="D167" s="24">
        <v>-70</v>
      </c>
      <c r="E167" s="24"/>
    </row>
    <row r="168" spans="1:5" ht="12" customHeight="1">
      <c r="A168" s="16"/>
      <c r="B168" s="7"/>
      <c r="C168" s="43">
        <v>2485</v>
      </c>
      <c r="D168" s="24">
        <v>-104</v>
      </c>
      <c r="E168" s="24"/>
    </row>
    <row r="169" spans="1:5" ht="12" customHeight="1">
      <c r="A169" s="16"/>
      <c r="B169" s="7"/>
      <c r="C169" s="43"/>
      <c r="D169" s="24"/>
      <c r="E169" s="24"/>
    </row>
    <row r="170" spans="1:5" ht="12" customHeight="1">
      <c r="A170" s="16"/>
      <c r="B170" s="7"/>
      <c r="C170" s="43"/>
      <c r="D170" s="24"/>
      <c r="E170" s="24"/>
    </row>
    <row r="171" spans="1:5" ht="12" customHeight="1">
      <c r="A171" s="29">
        <f>A163+1</f>
        <v>3</v>
      </c>
      <c r="B171" s="17" t="s">
        <v>2</v>
      </c>
      <c r="C171" s="17" t="s">
        <v>76</v>
      </c>
      <c r="D171" s="19" t="s">
        <v>96</v>
      </c>
      <c r="E171" s="19"/>
    </row>
    <row r="172" spans="1:5" ht="12" customHeight="1">
      <c r="A172" s="29"/>
      <c r="B172" s="33" t="s">
        <v>386</v>
      </c>
      <c r="C172" s="43">
        <v>0</v>
      </c>
      <c r="D172" s="24">
        <v>-215.3</v>
      </c>
      <c r="E172" s="24"/>
    </row>
    <row r="173" spans="1:5" ht="12" customHeight="1">
      <c r="A173" s="29"/>
      <c r="B173" s="7" t="s">
        <v>78</v>
      </c>
      <c r="C173" s="43">
        <v>932</v>
      </c>
      <c r="D173" s="24">
        <v>-181</v>
      </c>
      <c r="E173" s="24"/>
    </row>
    <row r="174" spans="1:5" ht="12" customHeight="1">
      <c r="A174" s="29"/>
      <c r="B174" s="7" t="s">
        <v>77</v>
      </c>
      <c r="C174" s="43">
        <v>1545</v>
      </c>
      <c r="D174" s="24">
        <v>-156</v>
      </c>
      <c r="E174" s="24"/>
    </row>
    <row r="175" spans="1:5" ht="12" customHeight="1">
      <c r="A175" s="29"/>
      <c r="B175" s="7"/>
      <c r="C175" s="43">
        <v>2500</v>
      </c>
      <c r="D175" s="24">
        <v>-157</v>
      </c>
      <c r="E175" s="24"/>
    </row>
    <row r="176" spans="1:5" ht="12" customHeight="1">
      <c r="A176" s="29"/>
      <c r="B176" s="7"/>
      <c r="C176" s="43"/>
      <c r="D176" s="24"/>
      <c r="E176" s="24"/>
    </row>
    <row r="177" spans="1:5" ht="12" customHeight="1">
      <c r="A177" s="29"/>
      <c r="B177" s="7"/>
      <c r="C177" s="43"/>
      <c r="D177" s="24"/>
      <c r="E177" s="24"/>
    </row>
    <row r="178" spans="1:5" ht="12" customHeight="1">
      <c r="A178" s="29"/>
      <c r="B178" s="7"/>
      <c r="C178" s="43"/>
      <c r="D178" s="24"/>
      <c r="E178" s="24"/>
    </row>
    <row r="179" spans="1:5" ht="12" customHeight="1">
      <c r="A179" s="16">
        <f>A171+1</f>
        <v>4</v>
      </c>
      <c r="B179" s="17" t="s">
        <v>3</v>
      </c>
      <c r="C179" s="17" t="s">
        <v>76</v>
      </c>
      <c r="D179" s="19" t="s">
        <v>96</v>
      </c>
      <c r="E179" s="19"/>
    </row>
    <row r="180" spans="1:5" ht="12" customHeight="1">
      <c r="A180" s="16"/>
      <c r="B180" s="33" t="s">
        <v>374</v>
      </c>
      <c r="C180" s="43">
        <v>0</v>
      </c>
      <c r="D180" s="24">
        <v>-106</v>
      </c>
      <c r="E180" s="24"/>
    </row>
    <row r="181" spans="1:5" ht="12" customHeight="1">
      <c r="A181" s="16"/>
      <c r="B181" s="7" t="s">
        <v>5</v>
      </c>
      <c r="C181" s="43">
        <v>883</v>
      </c>
      <c r="D181" s="24">
        <v>-86</v>
      </c>
      <c r="E181" s="24"/>
    </row>
    <row r="182" spans="1:5" ht="12" customHeight="1">
      <c r="A182" s="16"/>
      <c r="B182" s="7"/>
      <c r="C182" s="43">
        <v>2500</v>
      </c>
      <c r="D182" s="24">
        <v>-46</v>
      </c>
      <c r="E182" s="24"/>
    </row>
    <row r="183" spans="1:5" ht="12" customHeight="1">
      <c r="A183" s="16"/>
      <c r="B183" s="7"/>
      <c r="C183" s="43"/>
      <c r="D183" s="24"/>
      <c r="E183" s="24"/>
    </row>
    <row r="184" spans="1:5" ht="12" customHeight="1">
      <c r="A184" s="16"/>
      <c r="B184" s="7"/>
      <c r="C184" s="43"/>
      <c r="D184" s="24"/>
      <c r="E184" s="24"/>
    </row>
    <row r="185" spans="1:5" ht="12" customHeight="1">
      <c r="A185" s="16"/>
      <c r="B185" s="7"/>
      <c r="C185" s="43"/>
      <c r="D185" s="24"/>
      <c r="E185" s="24"/>
    </row>
    <row r="186" spans="1:5" ht="12" customHeight="1">
      <c r="A186" s="16"/>
      <c r="B186" s="7"/>
      <c r="C186" s="43"/>
      <c r="D186" s="24"/>
      <c r="E186" s="24"/>
    </row>
    <row r="187" spans="1:5" ht="12" customHeight="1">
      <c r="A187" s="29">
        <f>A179+1</f>
        <v>5</v>
      </c>
      <c r="B187" s="17" t="s">
        <v>4</v>
      </c>
      <c r="C187" s="17" t="s">
        <v>76</v>
      </c>
      <c r="D187" s="19" t="s">
        <v>96</v>
      </c>
      <c r="E187" s="19"/>
    </row>
    <row r="188" spans="1:5" ht="12" customHeight="1">
      <c r="A188" s="29"/>
      <c r="B188" s="33" t="s">
        <v>367</v>
      </c>
      <c r="C188" s="43">
        <v>0</v>
      </c>
      <c r="D188" s="24">
        <v>-66</v>
      </c>
      <c r="E188" s="24"/>
    </row>
    <row r="189" spans="1:5" ht="12" customHeight="1">
      <c r="A189" s="29"/>
      <c r="B189" s="7" t="s">
        <v>77</v>
      </c>
      <c r="C189" s="43">
        <v>850</v>
      </c>
      <c r="D189" s="24">
        <v>-32</v>
      </c>
      <c r="E189" s="24"/>
    </row>
    <row r="190" spans="1:5" ht="12" customHeight="1">
      <c r="A190" s="29"/>
      <c r="B190" s="7" t="s">
        <v>78</v>
      </c>
      <c r="C190" s="43">
        <v>1336</v>
      </c>
      <c r="D190" s="24">
        <v>-25</v>
      </c>
      <c r="E190" s="24"/>
    </row>
    <row r="191" spans="1:5" ht="12" customHeight="1">
      <c r="A191" s="29"/>
      <c r="B191" s="7" t="s">
        <v>5</v>
      </c>
      <c r="C191" s="43">
        <v>1475</v>
      </c>
      <c r="D191" s="24">
        <v>-22</v>
      </c>
      <c r="E191" s="24"/>
    </row>
    <row r="192" spans="1:5" ht="12" customHeight="1">
      <c r="A192" s="29"/>
      <c r="B192" s="7"/>
      <c r="C192" s="43">
        <v>2500</v>
      </c>
      <c r="D192" s="24">
        <v>-14</v>
      </c>
      <c r="E192" s="24"/>
    </row>
    <row r="193" spans="1:5" ht="12" customHeight="1">
      <c r="A193" s="29"/>
      <c r="B193" s="7"/>
      <c r="C193" s="43"/>
      <c r="D193" s="24"/>
      <c r="E193" s="24"/>
    </row>
    <row r="194" spans="1:5" ht="12" customHeight="1">
      <c r="A194" s="29"/>
      <c r="B194" s="7"/>
      <c r="C194" s="43"/>
      <c r="D194" s="24"/>
      <c r="E194" s="24"/>
    </row>
    <row r="195" spans="1:5" ht="12" customHeight="1">
      <c r="A195" s="16">
        <f>A187+1</f>
        <v>6</v>
      </c>
      <c r="B195" s="17" t="s">
        <v>5</v>
      </c>
      <c r="C195" s="17" t="s">
        <v>76</v>
      </c>
      <c r="D195" s="19" t="s">
        <v>96</v>
      </c>
      <c r="E195" s="19"/>
    </row>
    <row r="196" spans="1:5" ht="12" customHeight="1">
      <c r="A196" s="16"/>
      <c r="B196" s="33" t="s">
        <v>412</v>
      </c>
      <c r="C196" s="43">
        <v>0</v>
      </c>
      <c r="D196" s="24">
        <v>-183</v>
      </c>
      <c r="E196" s="24"/>
    </row>
    <row r="197" spans="1:5" ht="12" customHeight="1">
      <c r="A197" s="16"/>
      <c r="B197" s="7" t="s">
        <v>78</v>
      </c>
      <c r="C197" s="43">
        <v>2300</v>
      </c>
      <c r="D197" s="24">
        <v>-160</v>
      </c>
      <c r="E197" s="24"/>
    </row>
    <row r="198" spans="1:5" ht="12" customHeight="1">
      <c r="A198" s="16"/>
      <c r="B198" s="7"/>
      <c r="C198" s="43">
        <v>2500</v>
      </c>
      <c r="D198" s="24">
        <v>-158</v>
      </c>
      <c r="E198" s="24"/>
    </row>
    <row r="199" spans="1:5" ht="12" customHeight="1">
      <c r="A199" s="16"/>
      <c r="B199" s="7"/>
      <c r="C199" s="43"/>
      <c r="D199" s="24"/>
      <c r="E199" s="24"/>
    </row>
    <row r="200" spans="1:5" ht="12" customHeight="1">
      <c r="A200" s="16"/>
      <c r="B200" s="7"/>
      <c r="C200" s="43"/>
      <c r="D200" s="24"/>
      <c r="E200" s="24"/>
    </row>
    <row r="201" spans="1:5" ht="12" customHeight="1">
      <c r="A201" s="16"/>
      <c r="B201" s="7"/>
      <c r="C201" s="43"/>
      <c r="D201" s="24"/>
      <c r="E201" s="24"/>
    </row>
    <row r="202" spans="1:5" ht="12" customHeight="1">
      <c r="A202" s="16"/>
      <c r="B202" s="7"/>
      <c r="C202" s="43"/>
      <c r="D202" s="24"/>
      <c r="E202" s="24"/>
    </row>
    <row r="203" spans="1:5" ht="12" customHeight="1">
      <c r="A203" s="29">
        <f>A195+1</f>
        <v>7</v>
      </c>
      <c r="B203" s="17" t="s">
        <v>6</v>
      </c>
      <c r="C203" s="17" t="s">
        <v>76</v>
      </c>
      <c r="D203" s="19" t="s">
        <v>96</v>
      </c>
      <c r="E203" s="19"/>
    </row>
    <row r="204" spans="1:5" ht="12" customHeight="1">
      <c r="A204" s="29"/>
      <c r="B204" s="33" t="s">
        <v>414</v>
      </c>
      <c r="C204" s="43">
        <v>0</v>
      </c>
      <c r="D204" s="24">
        <v>-284</v>
      </c>
      <c r="E204" s="24"/>
    </row>
    <row r="205" spans="1:5" ht="12" customHeight="1">
      <c r="A205" s="29"/>
      <c r="B205" s="7" t="s">
        <v>78</v>
      </c>
      <c r="C205" s="43">
        <v>977</v>
      </c>
      <c r="D205" s="24">
        <v>-246</v>
      </c>
      <c r="E205" s="24"/>
    </row>
    <row r="206" spans="1:5" ht="12" customHeight="1">
      <c r="A206" s="29"/>
      <c r="B206" s="7" t="s">
        <v>77</v>
      </c>
      <c r="C206" s="43">
        <v>1593</v>
      </c>
      <c r="D206" s="24">
        <v>-227</v>
      </c>
      <c r="E206" s="24"/>
    </row>
    <row r="207" spans="1:5" ht="12" customHeight="1">
      <c r="A207" s="29"/>
      <c r="B207" s="7" t="s">
        <v>79</v>
      </c>
      <c r="C207" s="43">
        <v>1911</v>
      </c>
      <c r="D207" s="24">
        <v>-216</v>
      </c>
      <c r="E207" s="24"/>
    </row>
    <row r="208" spans="1:5" ht="12" customHeight="1">
      <c r="A208" s="29"/>
      <c r="B208" s="7" t="s">
        <v>5</v>
      </c>
      <c r="C208" s="43">
        <v>2473</v>
      </c>
      <c r="D208" s="24">
        <v>-191</v>
      </c>
      <c r="E208" s="24"/>
    </row>
    <row r="209" spans="1:5" ht="12" customHeight="1">
      <c r="A209" s="29"/>
      <c r="B209" s="7"/>
      <c r="C209" s="43"/>
      <c r="D209" s="24"/>
      <c r="E209" s="24"/>
    </row>
    <row r="210" spans="1:5" ht="12" customHeight="1">
      <c r="A210" s="29"/>
      <c r="B210" s="7"/>
      <c r="C210" s="43"/>
      <c r="D210" s="24"/>
      <c r="E210" s="24"/>
    </row>
    <row r="211" spans="1:5" ht="12" customHeight="1">
      <c r="A211" s="16">
        <f>A203+1</f>
        <v>8</v>
      </c>
      <c r="B211" s="17" t="s">
        <v>7</v>
      </c>
      <c r="C211" s="17" t="s">
        <v>76</v>
      </c>
      <c r="D211" s="19" t="s">
        <v>96</v>
      </c>
      <c r="E211" s="19"/>
    </row>
    <row r="212" spans="1:5" ht="12" customHeight="1">
      <c r="A212" s="16"/>
      <c r="B212" s="33" t="s">
        <v>404</v>
      </c>
      <c r="C212" s="43">
        <v>0</v>
      </c>
      <c r="D212" s="24">
        <v>-220</v>
      </c>
      <c r="E212" s="24"/>
    </row>
    <row r="213" spans="1:5" ht="12" customHeight="1">
      <c r="A213" s="16"/>
      <c r="B213" s="7" t="s">
        <v>77</v>
      </c>
      <c r="C213" s="43">
        <v>1070</v>
      </c>
      <c r="D213" s="24">
        <v>-175</v>
      </c>
      <c r="E213" s="24"/>
    </row>
    <row r="214" spans="1:5" ht="12" customHeight="1">
      <c r="A214" s="16"/>
      <c r="B214" s="7" t="s">
        <v>78</v>
      </c>
      <c r="C214" s="43">
        <v>1556</v>
      </c>
      <c r="D214" s="24">
        <v>-157</v>
      </c>
      <c r="E214" s="24"/>
    </row>
    <row r="215" spans="1:5" ht="12" customHeight="1">
      <c r="A215" s="16"/>
      <c r="B215" s="7" t="s">
        <v>5</v>
      </c>
      <c r="C215" s="43">
        <v>1600</v>
      </c>
      <c r="D215" s="24">
        <v>-156</v>
      </c>
      <c r="E215" s="24"/>
    </row>
    <row r="216" spans="1:5" ht="12" customHeight="1">
      <c r="A216" s="16"/>
      <c r="B216" s="7"/>
      <c r="C216" s="43">
        <v>2500</v>
      </c>
      <c r="D216" s="24">
        <v>-146</v>
      </c>
      <c r="E216" s="24"/>
    </row>
    <row r="217" spans="1:5" ht="12" customHeight="1">
      <c r="A217" s="16"/>
      <c r="B217" s="7"/>
      <c r="C217" s="43"/>
      <c r="D217" s="24"/>
      <c r="E217" s="24"/>
    </row>
    <row r="218" spans="1:5" ht="12" customHeight="1">
      <c r="A218" s="16"/>
      <c r="B218" s="7"/>
      <c r="C218" s="43"/>
      <c r="D218" s="24"/>
      <c r="E218" s="24"/>
    </row>
    <row r="219" spans="1:5" ht="12" customHeight="1">
      <c r="A219" s="29">
        <f>A211+1</f>
        <v>9</v>
      </c>
      <c r="B219" s="17" t="s">
        <v>8</v>
      </c>
      <c r="C219" s="17" t="s">
        <v>76</v>
      </c>
      <c r="D219" s="19" t="s">
        <v>96</v>
      </c>
      <c r="E219" s="19"/>
    </row>
    <row r="220" spans="1:5" ht="12" customHeight="1">
      <c r="A220" s="29"/>
      <c r="B220" s="33" t="s">
        <v>397</v>
      </c>
      <c r="C220" s="43">
        <v>0</v>
      </c>
      <c r="D220" s="24">
        <v>-143</v>
      </c>
      <c r="E220" s="24"/>
    </row>
    <row r="221" spans="1:5" ht="12" customHeight="1">
      <c r="A221" s="29"/>
      <c r="B221" s="7" t="s">
        <v>78</v>
      </c>
      <c r="C221" s="43">
        <v>544</v>
      </c>
      <c r="D221" s="24">
        <v>-126</v>
      </c>
      <c r="E221" s="24"/>
    </row>
    <row r="222" spans="1:5" ht="12" customHeight="1">
      <c r="A222" s="29"/>
      <c r="B222" s="7" t="s">
        <v>77</v>
      </c>
      <c r="C222" s="43">
        <v>1000</v>
      </c>
      <c r="D222" s="24">
        <v>-110</v>
      </c>
      <c r="E222" s="24"/>
    </row>
    <row r="223" spans="1:5" ht="12" customHeight="1">
      <c r="A223" s="29"/>
      <c r="B223" s="7" t="s">
        <v>5</v>
      </c>
      <c r="C223" s="43">
        <v>1300</v>
      </c>
      <c r="D223" s="24">
        <v>-102</v>
      </c>
      <c r="E223" s="24"/>
    </row>
    <row r="224" spans="1:5" ht="12" customHeight="1">
      <c r="A224" s="29"/>
      <c r="B224" s="7" t="s">
        <v>79</v>
      </c>
      <c r="C224" s="43">
        <v>1900</v>
      </c>
      <c r="D224" s="24">
        <v>-97</v>
      </c>
      <c r="E224" s="24"/>
    </row>
    <row r="225" spans="1:5" ht="12" customHeight="1">
      <c r="A225" s="29"/>
      <c r="B225" s="7"/>
      <c r="C225" s="43">
        <v>2500</v>
      </c>
      <c r="D225" s="24">
        <v>-81</v>
      </c>
      <c r="E225" s="24"/>
    </row>
    <row r="226" spans="1:5" ht="12" customHeight="1">
      <c r="A226" s="29"/>
      <c r="B226" s="7"/>
      <c r="C226" s="43"/>
      <c r="D226" s="24"/>
      <c r="E226" s="24"/>
    </row>
    <row r="227" spans="1:5" ht="12" customHeight="1">
      <c r="A227" s="16">
        <f>A219+1</f>
        <v>10</v>
      </c>
      <c r="B227" s="17" t="s">
        <v>9</v>
      </c>
      <c r="C227" s="17" t="s">
        <v>76</v>
      </c>
      <c r="D227" s="19" t="s">
        <v>96</v>
      </c>
      <c r="E227" s="19"/>
    </row>
    <row r="228" spans="1:5" ht="12" customHeight="1">
      <c r="A228" s="16"/>
      <c r="B228" s="33" t="s">
        <v>372</v>
      </c>
      <c r="C228" s="43">
        <v>0</v>
      </c>
      <c r="D228" s="24">
        <v>-81.2</v>
      </c>
      <c r="E228" s="24"/>
    </row>
    <row r="229" spans="1:5" ht="12" customHeight="1">
      <c r="A229" s="16"/>
      <c r="B229" s="7"/>
      <c r="C229" s="43">
        <v>2500</v>
      </c>
      <c r="D229" s="24">
        <v>-36</v>
      </c>
      <c r="E229" s="24"/>
    </row>
    <row r="230" spans="1:5" ht="12" customHeight="1">
      <c r="A230" s="16"/>
      <c r="B230" s="7"/>
      <c r="C230" s="43"/>
      <c r="D230" s="24"/>
      <c r="E230" s="24"/>
    </row>
    <row r="231" spans="1:5" ht="12" customHeight="1">
      <c r="A231" s="16"/>
      <c r="B231" s="7"/>
      <c r="C231" s="43"/>
      <c r="D231" s="24"/>
      <c r="E231" s="24"/>
    </row>
    <row r="232" spans="1:5" ht="12" customHeight="1">
      <c r="A232" s="16"/>
      <c r="B232" s="7"/>
      <c r="C232" s="43"/>
      <c r="D232" s="24"/>
      <c r="E232" s="24"/>
    </row>
    <row r="233" spans="1:5" ht="12" customHeight="1">
      <c r="A233" s="16"/>
      <c r="B233" s="7"/>
      <c r="C233" s="43"/>
      <c r="D233" s="24"/>
      <c r="E233" s="24"/>
    </row>
    <row r="234" spans="1:5" ht="12" customHeight="1">
      <c r="A234" s="16"/>
      <c r="B234" s="7"/>
      <c r="C234" s="43"/>
      <c r="D234" s="24"/>
      <c r="E234" s="24"/>
    </row>
    <row r="235" spans="1:5" ht="12" customHeight="1">
      <c r="A235" s="29">
        <f>A227+1</f>
        <v>11</v>
      </c>
      <c r="B235" s="17" t="s">
        <v>10</v>
      </c>
      <c r="C235" s="17" t="s">
        <v>76</v>
      </c>
      <c r="D235" s="19" t="s">
        <v>96</v>
      </c>
      <c r="E235" s="19"/>
    </row>
    <row r="236" spans="1:5" ht="12" customHeight="1">
      <c r="A236" s="29"/>
      <c r="B236" s="33" t="s">
        <v>411</v>
      </c>
      <c r="C236" s="43">
        <v>0</v>
      </c>
      <c r="D236" s="24">
        <v>-288</v>
      </c>
      <c r="E236" s="24"/>
    </row>
    <row r="237" spans="1:5" ht="12" customHeight="1">
      <c r="A237" s="29"/>
      <c r="B237" t="s">
        <v>78</v>
      </c>
      <c r="C237" s="43">
        <v>1123</v>
      </c>
      <c r="D237" s="24">
        <v>-245</v>
      </c>
      <c r="E237" s="24"/>
    </row>
    <row r="238" spans="1:5" ht="12" customHeight="1">
      <c r="A238" s="29"/>
      <c r="B238" t="s">
        <v>77</v>
      </c>
      <c r="C238" s="43">
        <v>1691</v>
      </c>
      <c r="D238" s="24">
        <v>-224</v>
      </c>
      <c r="E238" s="24"/>
    </row>
    <row r="239" spans="1:5" ht="12" customHeight="1">
      <c r="A239" s="29"/>
      <c r="B239" t="s">
        <v>79</v>
      </c>
      <c r="C239" s="43">
        <v>1955</v>
      </c>
      <c r="D239" s="24">
        <v>-222</v>
      </c>
      <c r="E239" s="24"/>
    </row>
    <row r="240" spans="1:5" ht="12" customHeight="1">
      <c r="A240" s="29"/>
      <c r="C240" s="43">
        <v>2500</v>
      </c>
      <c r="D240" s="24">
        <v>-186</v>
      </c>
      <c r="E240" s="24"/>
    </row>
    <row r="241" spans="1:5" ht="12" customHeight="1">
      <c r="A241" s="29"/>
      <c r="B241" s="7"/>
      <c r="C241" s="43"/>
      <c r="D241" s="24"/>
      <c r="E241" s="24"/>
    </row>
    <row r="242" spans="1:5" ht="12" customHeight="1">
      <c r="A242" s="29"/>
      <c r="B242" s="7"/>
      <c r="C242" s="43"/>
      <c r="D242" s="24"/>
      <c r="E242" s="24"/>
    </row>
    <row r="243" spans="1:5" ht="12" customHeight="1">
      <c r="A243" s="16">
        <f>A235+1</f>
        <v>12</v>
      </c>
      <c r="B243" s="17" t="s">
        <v>84</v>
      </c>
      <c r="C243" s="17" t="s">
        <v>76</v>
      </c>
      <c r="D243" s="19" t="s">
        <v>96</v>
      </c>
      <c r="E243" s="19"/>
    </row>
    <row r="244" spans="1:5" ht="12" customHeight="1">
      <c r="A244" s="16"/>
      <c r="B244" s="33" t="s">
        <v>402</v>
      </c>
      <c r="C244" s="43">
        <v>0</v>
      </c>
      <c r="D244" s="24">
        <v>-165</v>
      </c>
      <c r="E244" s="24"/>
    </row>
    <row r="245" spans="1:5" ht="12" customHeight="1">
      <c r="A245" s="16"/>
      <c r="B245" s="7" t="s">
        <v>78</v>
      </c>
      <c r="C245" s="43">
        <v>594</v>
      </c>
      <c r="D245" s="24">
        <v>-142</v>
      </c>
      <c r="E245" s="24"/>
    </row>
    <row r="246" spans="1:5" ht="12" customHeight="1">
      <c r="A246" s="16"/>
      <c r="B246" s="7" t="s">
        <v>79</v>
      </c>
      <c r="C246" s="43">
        <v>1040</v>
      </c>
      <c r="D246" s="24">
        <v>-125</v>
      </c>
      <c r="E246" s="24"/>
    </row>
    <row r="247" spans="1:5" ht="12" customHeight="1">
      <c r="A247" s="16"/>
      <c r="B247" s="7" t="s">
        <v>77</v>
      </c>
      <c r="C247" s="43">
        <v>1383</v>
      </c>
      <c r="D247" s="24">
        <v>-107</v>
      </c>
      <c r="E247" s="24"/>
    </row>
    <row r="248" spans="1:5" ht="12" customHeight="1">
      <c r="A248" s="16"/>
      <c r="B248" s="7" t="s">
        <v>5</v>
      </c>
      <c r="C248" s="43">
        <v>2020</v>
      </c>
      <c r="D248" s="24">
        <v>-73</v>
      </c>
      <c r="E248" s="24"/>
    </row>
    <row r="249" spans="1:5" ht="12" customHeight="1">
      <c r="A249" s="16"/>
      <c r="B249" s="7"/>
      <c r="C249" s="43">
        <v>2500</v>
      </c>
      <c r="D249" s="24">
        <v>-62</v>
      </c>
      <c r="E249" s="24"/>
    </row>
    <row r="250" spans="1:5" ht="12" customHeight="1">
      <c r="A250" s="16"/>
      <c r="B250" s="7"/>
      <c r="C250" s="43"/>
      <c r="D250" s="24"/>
      <c r="E250" s="24"/>
    </row>
    <row r="251" spans="1:5" ht="12" customHeight="1">
      <c r="A251" s="29">
        <f>A243+1</f>
        <v>13</v>
      </c>
      <c r="B251" s="17" t="s">
        <v>12</v>
      </c>
      <c r="C251" s="17" t="s">
        <v>76</v>
      </c>
      <c r="D251" s="19" t="s">
        <v>96</v>
      </c>
      <c r="E251" s="19"/>
    </row>
    <row r="252" spans="1:5" ht="12" customHeight="1">
      <c r="A252" s="29"/>
      <c r="B252" s="33" t="s">
        <v>403</v>
      </c>
      <c r="C252" s="43">
        <v>0</v>
      </c>
      <c r="D252" s="24">
        <v>-221</v>
      </c>
      <c r="E252" s="24"/>
    </row>
    <row r="253" spans="1:5" ht="12" customHeight="1">
      <c r="A253" s="29"/>
      <c r="B253" s="7" t="s">
        <v>78</v>
      </c>
      <c r="C253" s="43">
        <v>1040</v>
      </c>
      <c r="D253" s="24">
        <v>-184</v>
      </c>
      <c r="E253" s="24"/>
    </row>
    <row r="254" spans="1:5" ht="12" customHeight="1">
      <c r="A254" s="29"/>
      <c r="B254" s="7" t="s">
        <v>77</v>
      </c>
      <c r="C254" s="43">
        <v>1250</v>
      </c>
      <c r="D254" s="24">
        <v>-177</v>
      </c>
      <c r="E254" s="24"/>
    </row>
    <row r="255" spans="1:5" ht="12" customHeight="1">
      <c r="A255" s="29"/>
      <c r="B255" s="7" t="s">
        <v>5</v>
      </c>
      <c r="C255" s="43">
        <v>2000</v>
      </c>
      <c r="D255" s="24">
        <v>-156</v>
      </c>
      <c r="E255" s="24"/>
    </row>
    <row r="256" spans="1:5" ht="12" customHeight="1">
      <c r="A256" s="29"/>
      <c r="B256" s="7"/>
      <c r="C256" s="43">
        <v>2500</v>
      </c>
      <c r="D256" s="24">
        <v>-150</v>
      </c>
      <c r="E256" s="24"/>
    </row>
    <row r="257" spans="1:5" ht="12" customHeight="1">
      <c r="A257" s="29"/>
      <c r="B257" s="7"/>
      <c r="C257" s="43"/>
      <c r="D257" s="24"/>
      <c r="E257" s="24"/>
    </row>
    <row r="258" spans="1:5" ht="12" customHeight="1">
      <c r="A258" s="29"/>
      <c r="B258" s="7"/>
      <c r="C258" s="43"/>
      <c r="D258" s="24"/>
      <c r="E258" s="24"/>
    </row>
    <row r="259" spans="1:5" ht="12" customHeight="1">
      <c r="A259" s="16">
        <f>A251+1</f>
        <v>14</v>
      </c>
      <c r="B259" s="17" t="s">
        <v>13</v>
      </c>
      <c r="C259" s="17" t="s">
        <v>76</v>
      </c>
      <c r="D259" s="19" t="s">
        <v>96</v>
      </c>
      <c r="E259" s="19"/>
    </row>
    <row r="260" spans="1:5" ht="12" customHeight="1">
      <c r="A260" s="16"/>
      <c r="B260" s="33" t="s">
        <v>389</v>
      </c>
      <c r="C260" s="43">
        <v>0</v>
      </c>
      <c r="D260" s="24">
        <v>-158</v>
      </c>
      <c r="E260" s="24"/>
    </row>
    <row r="261" spans="1:5" ht="12" customHeight="1">
      <c r="A261" s="16"/>
      <c r="B261" s="7" t="s">
        <v>77</v>
      </c>
      <c r="C261" s="43">
        <v>1475</v>
      </c>
      <c r="D261" s="24">
        <v>-108.2</v>
      </c>
      <c r="E261" s="24"/>
    </row>
    <row r="262" spans="1:5" ht="12" customHeight="1">
      <c r="A262" s="16"/>
      <c r="B262" s="7"/>
      <c r="C262" s="43"/>
      <c r="D262" s="24"/>
      <c r="E262" s="24"/>
    </row>
    <row r="263" spans="1:5" ht="12" customHeight="1">
      <c r="A263" s="16"/>
      <c r="B263" s="7"/>
      <c r="C263" s="43"/>
      <c r="D263" s="24"/>
      <c r="E263" s="24"/>
    </row>
    <row r="264" spans="1:5" ht="12" customHeight="1">
      <c r="A264" s="16"/>
      <c r="B264" s="7"/>
      <c r="C264" s="43"/>
      <c r="D264" s="24"/>
      <c r="E264" s="24"/>
    </row>
    <row r="265" spans="1:5" ht="12" customHeight="1">
      <c r="A265" s="16"/>
      <c r="B265" s="7"/>
      <c r="C265" s="43"/>
      <c r="D265" s="24"/>
      <c r="E265" s="24"/>
    </row>
    <row r="266" spans="1:5" ht="12" customHeight="1">
      <c r="A266" s="16"/>
      <c r="B266" s="7"/>
      <c r="C266" s="43"/>
      <c r="D266" s="24"/>
      <c r="E266" s="24"/>
    </row>
    <row r="267" spans="1:5" ht="12" customHeight="1">
      <c r="A267" s="29">
        <f>A259+1</f>
        <v>15</v>
      </c>
      <c r="B267" s="17" t="s">
        <v>14</v>
      </c>
      <c r="C267" s="17" t="s">
        <v>76</v>
      </c>
      <c r="D267" s="19" t="s">
        <v>96</v>
      </c>
      <c r="E267" s="19"/>
    </row>
    <row r="268" spans="1:5" ht="12" customHeight="1">
      <c r="A268" s="29"/>
      <c r="B268" s="33" t="s">
        <v>390</v>
      </c>
      <c r="C268" s="43">
        <v>206</v>
      </c>
      <c r="D268" s="24">
        <v>-176</v>
      </c>
      <c r="E268" s="24"/>
    </row>
    <row r="269" spans="1:5" ht="12" customHeight="1">
      <c r="A269" s="29"/>
      <c r="B269" s="7" t="s">
        <v>77</v>
      </c>
      <c r="C269" s="43">
        <v>1373</v>
      </c>
      <c r="D269" s="24">
        <v>-136</v>
      </c>
      <c r="E269" s="24"/>
    </row>
    <row r="270" spans="1:5" ht="12" customHeight="1">
      <c r="A270" s="29"/>
      <c r="B270" s="7" t="s">
        <v>5</v>
      </c>
      <c r="C270" s="43">
        <v>1700</v>
      </c>
      <c r="D270" s="24">
        <v>-132</v>
      </c>
      <c r="E270" s="24"/>
    </row>
    <row r="271" spans="1:5" ht="12" customHeight="1">
      <c r="A271" s="29"/>
      <c r="B271" s="7" t="s">
        <v>78</v>
      </c>
      <c r="C271" s="43">
        <v>2173</v>
      </c>
      <c r="D271" s="24">
        <v>-122</v>
      </c>
      <c r="E271" s="24"/>
    </row>
    <row r="272" spans="1:5" ht="12" customHeight="1">
      <c r="A272" s="29"/>
      <c r="B272" s="7"/>
      <c r="C272" s="43">
        <v>2500</v>
      </c>
      <c r="D272" s="24">
        <v>-120</v>
      </c>
      <c r="E272" s="24"/>
    </row>
    <row r="273" spans="1:5" ht="12" customHeight="1">
      <c r="A273" s="29"/>
      <c r="B273" s="7"/>
      <c r="C273" s="43"/>
      <c r="D273" s="24"/>
      <c r="E273" s="24"/>
    </row>
    <row r="274" spans="1:5" ht="12" customHeight="1">
      <c r="A274" s="29"/>
      <c r="B274" s="7"/>
      <c r="C274" s="43"/>
      <c r="D274" s="24"/>
      <c r="E274" s="24"/>
    </row>
    <row r="275" spans="1:5" ht="12" customHeight="1">
      <c r="A275" s="16">
        <f>A267+1</f>
        <v>16</v>
      </c>
      <c r="B275" s="17" t="s">
        <v>15</v>
      </c>
      <c r="C275" s="17" t="s">
        <v>76</v>
      </c>
      <c r="D275" s="19" t="s">
        <v>96</v>
      </c>
      <c r="E275" s="19"/>
    </row>
    <row r="276" spans="1:5" ht="12" customHeight="1">
      <c r="A276" s="16"/>
      <c r="B276" s="33" t="s">
        <v>378</v>
      </c>
      <c r="C276" s="43">
        <v>0</v>
      </c>
      <c r="D276" s="24">
        <v>-127</v>
      </c>
      <c r="E276" s="24"/>
    </row>
    <row r="277" spans="1:5" ht="12" customHeight="1">
      <c r="A277" s="16"/>
      <c r="B277" s="7" t="s">
        <v>77</v>
      </c>
      <c r="C277" s="43">
        <v>1200</v>
      </c>
      <c r="D277" s="24">
        <v>-89</v>
      </c>
      <c r="E277" s="24"/>
    </row>
    <row r="278" spans="1:5" ht="12" customHeight="1">
      <c r="A278" s="16"/>
      <c r="B278" s="7" t="s">
        <v>78</v>
      </c>
      <c r="C278" s="43">
        <v>1356</v>
      </c>
      <c r="D278" s="24">
        <v>-85</v>
      </c>
      <c r="E278" s="24"/>
    </row>
    <row r="279" spans="1:5" ht="12" customHeight="1">
      <c r="A279" s="16"/>
      <c r="B279" s="7" t="s">
        <v>5</v>
      </c>
      <c r="C279" s="43">
        <v>2000</v>
      </c>
      <c r="D279" s="24">
        <v>-70</v>
      </c>
      <c r="E279" s="24"/>
    </row>
    <row r="280" spans="1:5" ht="12" customHeight="1">
      <c r="A280" s="16"/>
      <c r="B280" s="7"/>
      <c r="C280" s="43">
        <v>2500</v>
      </c>
      <c r="D280" s="24">
        <v>-73</v>
      </c>
      <c r="E280" s="24"/>
    </row>
    <row r="281" spans="1:5" ht="12" customHeight="1">
      <c r="A281" s="16"/>
      <c r="B281" s="7"/>
      <c r="C281" s="43"/>
      <c r="D281" s="24"/>
      <c r="E281" s="24"/>
    </row>
    <row r="282" spans="1:5" ht="12" customHeight="1">
      <c r="A282" s="16"/>
      <c r="B282" s="7"/>
      <c r="C282" s="43"/>
      <c r="D282" s="24"/>
      <c r="E282" s="24"/>
    </row>
    <row r="283" spans="1:5" ht="12" customHeight="1">
      <c r="A283" s="29">
        <f>A275+1</f>
        <v>17</v>
      </c>
      <c r="B283" s="17" t="s">
        <v>16</v>
      </c>
      <c r="C283" s="17" t="s">
        <v>76</v>
      </c>
      <c r="D283" s="19" t="s">
        <v>96</v>
      </c>
      <c r="E283" s="19"/>
    </row>
    <row r="284" spans="1:5" ht="12" customHeight="1">
      <c r="A284" s="29"/>
      <c r="B284" s="33" t="s">
        <v>385</v>
      </c>
      <c r="C284" s="43">
        <v>0</v>
      </c>
      <c r="D284" s="24">
        <v>-167</v>
      </c>
      <c r="E284" s="24"/>
    </row>
    <row r="285" spans="1:5" ht="12" customHeight="1">
      <c r="A285" s="29"/>
      <c r="B285" s="7" t="s">
        <v>77</v>
      </c>
      <c r="C285" s="43">
        <v>1375</v>
      </c>
      <c r="D285" s="24">
        <v>-123.2</v>
      </c>
      <c r="E285" s="24"/>
    </row>
    <row r="286" spans="1:5" ht="12" customHeight="1">
      <c r="A286" s="29"/>
      <c r="B286" s="7"/>
      <c r="C286" s="43"/>
      <c r="D286" s="24"/>
      <c r="E286" s="24"/>
    </row>
    <row r="287" spans="1:5" ht="12" customHeight="1">
      <c r="A287" s="29"/>
      <c r="B287" s="7"/>
      <c r="C287" s="43"/>
      <c r="D287" s="24"/>
      <c r="E287" s="24"/>
    </row>
    <row r="288" spans="1:5" ht="12" customHeight="1">
      <c r="A288" s="29"/>
      <c r="B288" s="7"/>
      <c r="C288" s="43"/>
      <c r="D288" s="24"/>
      <c r="E288" s="24"/>
    </row>
    <row r="289" spans="1:5" ht="12" customHeight="1">
      <c r="A289" s="29"/>
      <c r="B289" s="7"/>
      <c r="C289" s="43"/>
      <c r="D289" s="24"/>
      <c r="E289" s="24"/>
    </row>
    <row r="290" spans="1:5" ht="12" customHeight="1">
      <c r="A290" s="29"/>
      <c r="B290" s="7"/>
      <c r="C290" s="43"/>
      <c r="D290" s="24"/>
      <c r="E290" s="24"/>
    </row>
    <row r="291" spans="1:5" ht="12" customHeight="1">
      <c r="A291" s="16">
        <f>A283+1</f>
        <v>18</v>
      </c>
      <c r="B291" s="17" t="s">
        <v>17</v>
      </c>
      <c r="C291" s="17" t="s">
        <v>76</v>
      </c>
      <c r="D291" s="19" t="s">
        <v>96</v>
      </c>
      <c r="E291" s="19"/>
    </row>
    <row r="292" spans="1:5" ht="12" customHeight="1">
      <c r="A292" s="16"/>
      <c r="B292" s="33" t="s">
        <v>394</v>
      </c>
      <c r="C292" s="43">
        <v>0</v>
      </c>
      <c r="D292" s="24">
        <v>-170.9</v>
      </c>
      <c r="E292" s="24"/>
    </row>
    <row r="293" spans="1:5" ht="12" customHeight="1">
      <c r="A293" s="16"/>
      <c r="B293" s="7" t="s">
        <v>78</v>
      </c>
      <c r="C293" s="43">
        <v>303</v>
      </c>
      <c r="D293" s="24">
        <v>-159</v>
      </c>
      <c r="E293" s="24"/>
    </row>
    <row r="294" spans="1:5" ht="12" customHeight="1">
      <c r="A294" s="16"/>
      <c r="B294" s="7" t="s">
        <v>77</v>
      </c>
      <c r="C294" s="43">
        <v>1225</v>
      </c>
      <c r="D294" s="24">
        <v>-125</v>
      </c>
      <c r="E294" s="24"/>
    </row>
    <row r="295" spans="1:5" ht="12" customHeight="1">
      <c r="A295" s="16"/>
      <c r="B295" s="7"/>
      <c r="C295" s="43">
        <v>2500</v>
      </c>
      <c r="D295" s="24">
        <v>-115</v>
      </c>
      <c r="E295" s="24"/>
    </row>
    <row r="296" spans="1:5" ht="12" customHeight="1">
      <c r="A296" s="16"/>
      <c r="B296" s="7"/>
      <c r="C296" s="43"/>
      <c r="D296" s="24"/>
      <c r="E296" s="24"/>
    </row>
    <row r="297" spans="1:5" ht="12" customHeight="1">
      <c r="A297" s="16"/>
      <c r="B297" s="7"/>
      <c r="C297" s="43"/>
      <c r="D297" s="24"/>
      <c r="E297" s="24"/>
    </row>
    <row r="298" spans="1:5" ht="12" customHeight="1">
      <c r="A298" s="16"/>
      <c r="B298" s="7"/>
      <c r="C298" s="43"/>
      <c r="D298" s="24"/>
      <c r="E298" s="24"/>
    </row>
    <row r="299" spans="1:5" ht="12" customHeight="1">
      <c r="A299" s="29">
        <f>A291+1</f>
        <v>19</v>
      </c>
      <c r="B299" s="17" t="s">
        <v>18</v>
      </c>
      <c r="C299" s="17" t="s">
        <v>76</v>
      </c>
      <c r="D299" s="19" t="s">
        <v>96</v>
      </c>
      <c r="E299" s="19"/>
    </row>
    <row r="300" spans="1:5" ht="12" customHeight="1">
      <c r="A300" s="29"/>
      <c r="B300" s="33" t="s">
        <v>384</v>
      </c>
      <c r="C300" s="43">
        <v>0</v>
      </c>
      <c r="D300" s="24">
        <v>-140</v>
      </c>
      <c r="E300" s="24"/>
    </row>
    <row r="301" spans="1:5" ht="12" customHeight="1">
      <c r="A301" s="29"/>
      <c r="B301" s="7" t="s">
        <v>78</v>
      </c>
      <c r="C301" s="43">
        <v>1210</v>
      </c>
      <c r="D301" s="24">
        <v>-120</v>
      </c>
      <c r="E301" s="24"/>
    </row>
    <row r="302" spans="1:5" ht="12" customHeight="1">
      <c r="A302" s="29"/>
      <c r="B302" s="7"/>
      <c r="C302" s="43">
        <v>2500</v>
      </c>
      <c r="D302" s="24">
        <v>-94</v>
      </c>
      <c r="E302" s="24"/>
    </row>
    <row r="303" spans="1:5" ht="12" customHeight="1">
      <c r="A303" s="29"/>
      <c r="B303" s="7"/>
      <c r="C303" s="43"/>
      <c r="D303" s="24"/>
      <c r="E303" s="24"/>
    </row>
    <row r="304" spans="1:5" ht="12" customHeight="1">
      <c r="A304" s="29"/>
      <c r="B304" s="7"/>
      <c r="C304" s="43"/>
      <c r="D304" s="24"/>
      <c r="E304" s="24"/>
    </row>
    <row r="305" spans="1:5" ht="12" customHeight="1">
      <c r="A305" s="29"/>
      <c r="B305" s="7"/>
      <c r="C305" s="43"/>
      <c r="D305" s="24"/>
      <c r="E305" s="24"/>
    </row>
    <row r="306" spans="1:5" ht="12" customHeight="1">
      <c r="A306" s="29"/>
      <c r="B306" s="7"/>
      <c r="C306" s="43"/>
      <c r="D306" s="24"/>
      <c r="E306" s="24"/>
    </row>
    <row r="307" spans="1:5" ht="12" customHeight="1">
      <c r="A307" s="16">
        <f>A299+1</f>
        <v>20</v>
      </c>
      <c r="B307" s="17" t="s">
        <v>19</v>
      </c>
      <c r="C307" s="17" t="s">
        <v>76</v>
      </c>
      <c r="D307" s="19" t="s">
        <v>96</v>
      </c>
      <c r="E307" s="19"/>
    </row>
    <row r="308" spans="1:5" ht="12" customHeight="1">
      <c r="A308" s="16"/>
      <c r="B308" s="33" t="s">
        <v>366</v>
      </c>
      <c r="C308" s="43">
        <v>0</v>
      </c>
      <c r="D308" s="24">
        <v>-129.8</v>
      </c>
      <c r="E308" s="24"/>
    </row>
    <row r="309" spans="1:5" ht="12" customHeight="1">
      <c r="A309" s="16"/>
      <c r="B309" s="7"/>
      <c r="C309" s="43">
        <v>1287</v>
      </c>
      <c r="D309" s="24">
        <v>-134.1</v>
      </c>
      <c r="E309" s="24"/>
    </row>
    <row r="310" spans="1:5" ht="12" customHeight="1">
      <c r="A310" s="16"/>
      <c r="B310" s="7"/>
      <c r="C310" s="43"/>
      <c r="D310" s="24"/>
      <c r="E310" s="24"/>
    </row>
    <row r="311" spans="1:5" ht="12" customHeight="1">
      <c r="A311" s="16"/>
      <c r="B311" s="7"/>
      <c r="C311" s="43"/>
      <c r="D311" s="24"/>
      <c r="E311" s="24"/>
    </row>
    <row r="312" spans="1:5" ht="12" customHeight="1">
      <c r="A312" s="16"/>
      <c r="B312" s="7"/>
      <c r="C312" s="43"/>
      <c r="D312" s="24"/>
      <c r="E312" s="24"/>
    </row>
    <row r="313" spans="1:5" ht="12" customHeight="1">
      <c r="A313" s="16"/>
      <c r="B313" s="7"/>
      <c r="C313" s="43"/>
      <c r="D313" s="24"/>
      <c r="E313" s="24"/>
    </row>
    <row r="314" spans="1:5" ht="12" customHeight="1">
      <c r="A314" s="16"/>
      <c r="B314" s="7"/>
      <c r="C314" s="43"/>
      <c r="D314" s="24"/>
      <c r="E314" s="24"/>
    </row>
    <row r="315" spans="1:5" ht="12" customHeight="1">
      <c r="A315" s="29">
        <f>A307+1</f>
        <v>21</v>
      </c>
      <c r="B315" s="17" t="s">
        <v>20</v>
      </c>
      <c r="C315" s="17" t="s">
        <v>76</v>
      </c>
      <c r="D315" s="19" t="s">
        <v>96</v>
      </c>
      <c r="E315" s="19"/>
    </row>
    <row r="316" spans="1:5" ht="12" customHeight="1">
      <c r="A316" s="29"/>
      <c r="B316" s="33" t="s">
        <v>400</v>
      </c>
      <c r="C316" s="43">
        <v>0</v>
      </c>
      <c r="D316" s="24">
        <v>-217</v>
      </c>
      <c r="E316" s="24"/>
    </row>
    <row r="317" spans="1:5" ht="12" customHeight="1">
      <c r="A317" s="29"/>
      <c r="B317" s="7" t="s">
        <v>5</v>
      </c>
      <c r="C317" s="43">
        <v>1200</v>
      </c>
      <c r="D317" s="24">
        <v>-173</v>
      </c>
      <c r="E317" s="24"/>
    </row>
    <row r="318" spans="1:5" ht="12" customHeight="1">
      <c r="A318" s="29"/>
      <c r="B318" s="7"/>
      <c r="C318" s="43">
        <v>2500</v>
      </c>
      <c r="D318" s="24">
        <v>-160</v>
      </c>
      <c r="E318" s="24"/>
    </row>
    <row r="319" spans="1:5" ht="12" customHeight="1">
      <c r="A319" s="29"/>
      <c r="B319" s="7"/>
      <c r="C319" s="43"/>
      <c r="D319" s="24"/>
      <c r="E319" s="24"/>
    </row>
    <row r="320" spans="1:5" ht="12" customHeight="1">
      <c r="A320" s="29"/>
      <c r="B320" s="7"/>
      <c r="C320" s="43"/>
      <c r="D320" s="24"/>
      <c r="E320" s="24"/>
    </row>
    <row r="321" spans="1:5" ht="12" customHeight="1">
      <c r="A321" s="29"/>
      <c r="B321" s="7"/>
      <c r="C321" s="43"/>
      <c r="D321" s="24"/>
      <c r="E321" s="24"/>
    </row>
    <row r="322" spans="1:5" ht="12" customHeight="1">
      <c r="A322" s="29"/>
      <c r="B322" s="7"/>
      <c r="C322" s="43"/>
      <c r="D322" s="24"/>
      <c r="E322" s="24"/>
    </row>
    <row r="323" spans="1:5" ht="12" customHeight="1">
      <c r="A323" s="16">
        <f>A315+1</f>
        <v>22</v>
      </c>
      <c r="B323" s="17" t="s">
        <v>21</v>
      </c>
      <c r="C323" s="17" t="s">
        <v>76</v>
      </c>
      <c r="D323" s="19" t="s">
        <v>96</v>
      </c>
      <c r="E323" s="19"/>
    </row>
    <row r="324" spans="1:5" ht="12" customHeight="1">
      <c r="A324" s="16"/>
      <c r="B324" s="33" t="s">
        <v>369</v>
      </c>
      <c r="C324" s="43">
        <v>0</v>
      </c>
      <c r="D324" s="24">
        <v>-94</v>
      </c>
      <c r="E324" s="24"/>
    </row>
    <row r="325" spans="1:5" ht="12" customHeight="1">
      <c r="A325" s="16"/>
      <c r="B325" s="7" t="s">
        <v>78</v>
      </c>
      <c r="C325" s="43">
        <v>630</v>
      </c>
      <c r="D325" s="24">
        <v>-70</v>
      </c>
      <c r="E325" s="24"/>
    </row>
    <row r="326" spans="1:5" ht="12" customHeight="1">
      <c r="A326" s="16"/>
      <c r="B326" s="7" t="s">
        <v>77</v>
      </c>
      <c r="C326" s="43">
        <v>918</v>
      </c>
      <c r="D326" s="24">
        <v>-54</v>
      </c>
      <c r="E326" s="24"/>
    </row>
    <row r="327" spans="1:5" ht="12" customHeight="1">
      <c r="A327" s="16"/>
      <c r="B327" s="7" t="s">
        <v>5</v>
      </c>
      <c r="C327" s="43">
        <v>920</v>
      </c>
      <c r="D327" s="24">
        <v>-54</v>
      </c>
      <c r="E327" s="24"/>
    </row>
    <row r="328" spans="1:5" ht="12" customHeight="1">
      <c r="A328" s="16"/>
      <c r="B328" s="7"/>
      <c r="C328" s="43">
        <v>2500</v>
      </c>
      <c r="D328" s="24">
        <v>-12</v>
      </c>
      <c r="E328" s="24"/>
    </row>
    <row r="329" spans="1:5" ht="12" customHeight="1">
      <c r="A329" s="16"/>
      <c r="B329" s="7"/>
      <c r="C329" s="43"/>
      <c r="D329" s="24"/>
      <c r="E329" s="24"/>
    </row>
    <row r="330" spans="1:5" ht="12" customHeight="1">
      <c r="A330" s="16"/>
      <c r="B330" s="7"/>
      <c r="C330" s="43"/>
      <c r="D330" s="24"/>
      <c r="E330" s="24"/>
    </row>
    <row r="331" spans="1:5" ht="12" customHeight="1">
      <c r="A331" s="29">
        <f>A323+1</f>
        <v>23</v>
      </c>
      <c r="B331" s="17" t="s">
        <v>22</v>
      </c>
      <c r="C331" s="17" t="s">
        <v>76</v>
      </c>
      <c r="D331" s="19" t="s">
        <v>96</v>
      </c>
      <c r="E331" s="19"/>
    </row>
    <row r="332" spans="1:5" ht="12" customHeight="1">
      <c r="A332" s="29"/>
      <c r="B332" s="145" t="s">
        <v>371</v>
      </c>
      <c r="C332" s="43">
        <v>0</v>
      </c>
      <c r="D332" s="24">
        <v>-166.7</v>
      </c>
      <c r="E332" s="24"/>
    </row>
    <row r="333" spans="1:5" ht="12" customHeight="1">
      <c r="A333" s="29"/>
      <c r="B333" s="7" t="s">
        <v>78</v>
      </c>
      <c r="C333" s="43">
        <v>429</v>
      </c>
      <c r="D333" s="24">
        <v>-152</v>
      </c>
      <c r="E333" s="24"/>
    </row>
    <row r="334" spans="1:5" ht="12" customHeight="1">
      <c r="A334" s="29"/>
      <c r="B334" s="7" t="s">
        <v>77</v>
      </c>
      <c r="C334" s="43">
        <v>1443</v>
      </c>
      <c r="D334" s="24">
        <v>-117</v>
      </c>
      <c r="E334" s="24"/>
    </row>
    <row r="335" spans="1:5" ht="12" customHeight="1">
      <c r="A335" s="29"/>
      <c r="B335" s="7" t="s">
        <v>5</v>
      </c>
      <c r="C335" s="43">
        <v>1650</v>
      </c>
      <c r="D335" s="24">
        <v>-114</v>
      </c>
      <c r="E335" s="24"/>
    </row>
    <row r="336" spans="1:5" ht="12" customHeight="1">
      <c r="A336" s="29"/>
      <c r="B336" s="7" t="s">
        <v>79</v>
      </c>
      <c r="C336" s="43">
        <v>2440</v>
      </c>
      <c r="D336" s="24">
        <v>-109</v>
      </c>
      <c r="E336" s="24"/>
    </row>
    <row r="337" spans="1:5" ht="12" customHeight="1">
      <c r="A337" s="29"/>
      <c r="B337" s="7"/>
      <c r="C337" s="43"/>
      <c r="D337" s="24"/>
      <c r="E337" s="24"/>
    </row>
    <row r="338" spans="1:5" ht="12" customHeight="1">
      <c r="A338" s="29"/>
      <c r="B338" s="7"/>
      <c r="C338" s="43"/>
      <c r="D338" s="24"/>
      <c r="E338" s="24"/>
    </row>
    <row r="339" spans="1:5" ht="12" customHeight="1">
      <c r="A339" s="16">
        <f>A331+1</f>
        <v>24</v>
      </c>
      <c r="B339" s="17" t="s">
        <v>23</v>
      </c>
      <c r="C339" s="17" t="s">
        <v>76</v>
      </c>
      <c r="D339" s="19" t="s">
        <v>96</v>
      </c>
      <c r="E339" s="19"/>
    </row>
    <row r="340" spans="1:5" ht="12" customHeight="1">
      <c r="A340" s="16"/>
      <c r="B340" s="33" t="s">
        <v>362</v>
      </c>
      <c r="C340" s="43">
        <v>0</v>
      </c>
      <c r="D340" s="24">
        <v>-43.3</v>
      </c>
      <c r="E340" s="24"/>
    </row>
    <row r="341" spans="1:5" ht="12" customHeight="1">
      <c r="A341" s="16"/>
      <c r="B341" s="7" t="s">
        <v>77</v>
      </c>
      <c r="C341" s="43">
        <v>317</v>
      </c>
      <c r="D341" s="24">
        <v>-34.4</v>
      </c>
      <c r="E341" s="24"/>
    </row>
    <row r="342" spans="1:5" ht="12" customHeight="1">
      <c r="A342" s="16"/>
      <c r="B342" s="7" t="s">
        <v>5</v>
      </c>
      <c r="C342" s="43">
        <v>326</v>
      </c>
      <c r="D342" s="24">
        <v>-34.2</v>
      </c>
      <c r="E342" s="24"/>
    </row>
    <row r="343" spans="1:5" ht="12" customHeight="1">
      <c r="A343" s="16"/>
      <c r="B343" s="7"/>
      <c r="C343" s="43">
        <v>2100</v>
      </c>
      <c r="D343" s="24">
        <v>-0.001</v>
      </c>
      <c r="E343" s="24"/>
    </row>
    <row r="344" spans="1:5" ht="12" customHeight="1">
      <c r="A344" s="16"/>
      <c r="B344" s="7"/>
      <c r="C344" s="43"/>
      <c r="D344" s="24"/>
      <c r="E344" s="24"/>
    </row>
    <row r="345" spans="1:5" ht="12" customHeight="1">
      <c r="A345" s="16"/>
      <c r="B345" s="7"/>
      <c r="C345" s="43"/>
      <c r="D345" s="24"/>
      <c r="E345" s="24"/>
    </row>
    <row r="346" spans="1:5" ht="12" customHeight="1">
      <c r="A346" s="16"/>
      <c r="B346" s="7"/>
      <c r="C346" s="43"/>
      <c r="D346" s="24"/>
      <c r="E346" s="24"/>
    </row>
    <row r="347" spans="1:5" ht="12" customHeight="1">
      <c r="A347" s="29">
        <f>A339+1</f>
        <v>25</v>
      </c>
      <c r="B347" s="17" t="s">
        <v>24</v>
      </c>
      <c r="C347" s="17" t="s">
        <v>76</v>
      </c>
      <c r="D347" s="19" t="s">
        <v>96</v>
      </c>
      <c r="E347" s="19"/>
    </row>
    <row r="348" spans="1:5" ht="12" customHeight="1">
      <c r="A348" s="29"/>
      <c r="B348" s="33" t="s">
        <v>410</v>
      </c>
      <c r="C348" s="43">
        <v>0</v>
      </c>
      <c r="D348" s="24">
        <v>-270</v>
      </c>
      <c r="E348" s="24"/>
    </row>
    <row r="349" spans="1:5" ht="12" customHeight="1">
      <c r="A349" s="29"/>
      <c r="B349" s="7" t="s">
        <v>78</v>
      </c>
      <c r="C349" s="43">
        <v>336</v>
      </c>
      <c r="D349" s="24">
        <v>-253</v>
      </c>
      <c r="E349" s="24"/>
    </row>
    <row r="350" spans="1:5" ht="12" customHeight="1">
      <c r="A350" s="29"/>
      <c r="B350" s="7" t="s">
        <v>77</v>
      </c>
      <c r="C350" s="43">
        <v>1031</v>
      </c>
      <c r="D350" s="24">
        <v>-214</v>
      </c>
      <c r="E350" s="24"/>
    </row>
    <row r="351" spans="1:5" ht="12" customHeight="1">
      <c r="A351" s="29"/>
      <c r="B351" s="7" t="s">
        <v>79</v>
      </c>
      <c r="C351" s="43">
        <v>1130</v>
      </c>
      <c r="D351" s="24">
        <v>-209</v>
      </c>
      <c r="E351" s="24"/>
    </row>
    <row r="352" spans="1:5" ht="12" customHeight="1">
      <c r="A352" s="29"/>
      <c r="B352" s="7" t="s">
        <v>5</v>
      </c>
      <c r="C352" s="43">
        <v>1775</v>
      </c>
      <c r="D352" s="24">
        <v>-166</v>
      </c>
      <c r="E352" s="24"/>
    </row>
    <row r="353" spans="1:5" ht="12" customHeight="1">
      <c r="A353" s="29"/>
      <c r="B353" s="7"/>
      <c r="C353" s="43">
        <v>2500</v>
      </c>
      <c r="D353" s="24">
        <v>-150</v>
      </c>
      <c r="E353" s="24"/>
    </row>
    <row r="354" spans="1:5" ht="12" customHeight="1">
      <c r="A354" s="29"/>
      <c r="B354" s="7"/>
      <c r="C354" s="43"/>
      <c r="D354" s="24"/>
      <c r="E354" s="24"/>
    </row>
    <row r="355" spans="1:5" ht="12" customHeight="1">
      <c r="A355" s="16">
        <f>A347+1</f>
        <v>26</v>
      </c>
      <c r="B355" s="17" t="s">
        <v>25</v>
      </c>
      <c r="C355" s="17" t="s">
        <v>76</v>
      </c>
      <c r="D355" s="19" t="s">
        <v>96</v>
      </c>
      <c r="E355" s="19"/>
    </row>
    <row r="356" spans="1:5" ht="12" customHeight="1">
      <c r="A356" s="16"/>
      <c r="B356" s="33" t="s">
        <v>413</v>
      </c>
      <c r="C356" s="43">
        <v>0</v>
      </c>
      <c r="D356" s="24">
        <v>-280.6</v>
      </c>
      <c r="E356" s="24"/>
    </row>
    <row r="357" spans="1:5" ht="12" customHeight="1">
      <c r="A357" s="16"/>
      <c r="B357" s="7" t="s">
        <v>78</v>
      </c>
      <c r="C357" s="43">
        <v>1153</v>
      </c>
      <c r="D357" s="24">
        <v>-238</v>
      </c>
      <c r="E357" s="24"/>
    </row>
    <row r="358" spans="1:5" ht="12" customHeight="1">
      <c r="A358" s="16"/>
      <c r="B358" s="7" t="s">
        <v>77</v>
      </c>
      <c r="C358" s="43">
        <v>1800</v>
      </c>
      <c r="D358" s="24">
        <v>-216</v>
      </c>
      <c r="E358" s="24"/>
    </row>
    <row r="359" spans="1:5" ht="12" customHeight="1">
      <c r="A359" s="16"/>
      <c r="B359" s="7"/>
      <c r="C359" s="43">
        <v>2500</v>
      </c>
      <c r="D359" s="24">
        <v>-197</v>
      </c>
      <c r="E359" s="24"/>
    </row>
    <row r="360" spans="1:5" ht="12" customHeight="1">
      <c r="A360" s="16"/>
      <c r="B360" s="7"/>
      <c r="C360" s="43"/>
      <c r="D360" s="24"/>
      <c r="E360" s="24"/>
    </row>
    <row r="361" spans="1:5" ht="12" customHeight="1">
      <c r="A361" s="16"/>
      <c r="B361" s="7"/>
      <c r="C361" s="43"/>
      <c r="D361" s="24"/>
      <c r="E361" s="24"/>
    </row>
    <row r="362" spans="1:5" ht="12" customHeight="1">
      <c r="A362" s="16"/>
      <c r="B362" s="7"/>
      <c r="C362" s="43"/>
      <c r="D362" s="24"/>
      <c r="E362" s="24"/>
    </row>
    <row r="363" spans="1:5" ht="12" customHeight="1">
      <c r="A363" s="29">
        <f>A355+1</f>
        <v>27</v>
      </c>
      <c r="B363" s="17" t="s">
        <v>26</v>
      </c>
      <c r="C363" s="17" t="s">
        <v>76</v>
      </c>
      <c r="D363" s="19" t="s">
        <v>96</v>
      </c>
      <c r="E363" s="19"/>
    </row>
    <row r="364" spans="1:5" ht="12" customHeight="1">
      <c r="A364" s="29"/>
      <c r="B364" s="33" t="s">
        <v>416</v>
      </c>
      <c r="C364" s="43">
        <v>0</v>
      </c>
      <c r="D364" s="24">
        <v>-290</v>
      </c>
      <c r="E364" s="24"/>
    </row>
    <row r="365" spans="1:5" ht="12" customHeight="1">
      <c r="A365" s="29"/>
      <c r="B365" s="7" t="s">
        <v>78</v>
      </c>
      <c r="C365" s="43">
        <v>453</v>
      </c>
      <c r="D365" s="24">
        <v>-271</v>
      </c>
      <c r="E365" s="24"/>
    </row>
    <row r="366" spans="1:5" ht="12" customHeight="1">
      <c r="A366" s="29"/>
      <c r="B366" s="7" t="s">
        <v>77</v>
      </c>
      <c r="C366" s="43">
        <v>1120</v>
      </c>
      <c r="D366" s="24">
        <v>-240</v>
      </c>
      <c r="E366" s="24"/>
    </row>
    <row r="367" spans="1:5" ht="12" customHeight="1">
      <c r="A367" s="29"/>
      <c r="B367" s="7" t="s">
        <v>5</v>
      </c>
      <c r="C367" s="43">
        <v>1597</v>
      </c>
      <c r="D367" s="24">
        <v>-216</v>
      </c>
      <c r="E367" s="24"/>
    </row>
    <row r="368" spans="1:5" ht="12" customHeight="1">
      <c r="A368" s="29"/>
      <c r="B368" s="7"/>
      <c r="C368" s="43">
        <v>1954</v>
      </c>
      <c r="D368" s="24">
        <v>-194</v>
      </c>
      <c r="E368" s="24"/>
    </row>
    <row r="369" spans="1:5" ht="12" customHeight="1">
      <c r="A369" s="29"/>
      <c r="B369" s="7"/>
      <c r="C369" s="43">
        <v>2500</v>
      </c>
      <c r="D369" s="24">
        <v>-179</v>
      </c>
      <c r="E369" s="24"/>
    </row>
    <row r="370" spans="1:5" ht="12" customHeight="1">
      <c r="A370" s="29"/>
      <c r="B370" s="7"/>
      <c r="C370" s="43"/>
      <c r="D370" s="24"/>
      <c r="E370" s="24"/>
    </row>
    <row r="371" spans="1:5" ht="12" customHeight="1">
      <c r="A371" s="16">
        <f>A363+1</f>
        <v>28</v>
      </c>
      <c r="B371" s="17" t="s">
        <v>27</v>
      </c>
      <c r="C371" s="17" t="s">
        <v>76</v>
      </c>
      <c r="D371" s="19" t="s">
        <v>96</v>
      </c>
      <c r="E371" s="19"/>
    </row>
    <row r="372" spans="1:5" ht="12" customHeight="1">
      <c r="A372" s="16"/>
      <c r="B372" s="33" t="s">
        <v>409</v>
      </c>
      <c r="C372" s="43">
        <v>0</v>
      </c>
      <c r="D372" s="24">
        <v>-263</v>
      </c>
      <c r="E372" s="24"/>
    </row>
    <row r="373" spans="1:5" ht="12" customHeight="1">
      <c r="A373" s="16"/>
      <c r="B373" s="7" t="s">
        <v>78</v>
      </c>
      <c r="C373" s="43">
        <v>923</v>
      </c>
      <c r="D373" s="24">
        <v>-224</v>
      </c>
      <c r="E373" s="24"/>
    </row>
    <row r="374" spans="1:5" ht="12" customHeight="1">
      <c r="A374" s="16"/>
      <c r="B374" s="7" t="s">
        <v>79</v>
      </c>
      <c r="C374" s="43">
        <v>1393</v>
      </c>
      <c r="D374" s="24">
        <v>-207</v>
      </c>
      <c r="E374" s="24"/>
    </row>
    <row r="375" spans="1:5" ht="12" customHeight="1">
      <c r="A375" s="16"/>
      <c r="B375" s="7" t="s">
        <v>5</v>
      </c>
      <c r="C375" s="43">
        <v>1536</v>
      </c>
      <c r="D375" s="24">
        <v>-197</v>
      </c>
      <c r="E375" s="24"/>
    </row>
    <row r="376" spans="1:5" ht="12" customHeight="1">
      <c r="A376" s="16"/>
      <c r="B376" s="7"/>
      <c r="C376" s="43">
        <v>2500</v>
      </c>
      <c r="D376" s="24">
        <v>-144</v>
      </c>
      <c r="E376" s="24"/>
    </row>
    <row r="377" spans="1:5" ht="12" customHeight="1">
      <c r="A377" s="16"/>
      <c r="B377" s="7"/>
      <c r="C377" s="43"/>
      <c r="D377" s="24"/>
      <c r="E377" s="24"/>
    </row>
    <row r="378" spans="1:5" ht="12" customHeight="1">
      <c r="A378" s="16"/>
      <c r="B378" s="7"/>
      <c r="C378" s="43"/>
      <c r="D378" s="24"/>
      <c r="E378" s="24"/>
    </row>
    <row r="379" spans="1:5" ht="12" customHeight="1">
      <c r="A379" s="29">
        <f>A371+1</f>
        <v>29</v>
      </c>
      <c r="B379" s="17" t="s">
        <v>28</v>
      </c>
      <c r="C379" s="17" t="s">
        <v>76</v>
      </c>
      <c r="D379" s="19" t="s">
        <v>96</v>
      </c>
      <c r="E379" s="19"/>
    </row>
    <row r="380" spans="1:5" ht="12" customHeight="1">
      <c r="A380" s="29"/>
      <c r="B380" s="33" t="s">
        <v>381</v>
      </c>
      <c r="C380" s="43">
        <v>0</v>
      </c>
      <c r="D380" s="24">
        <v>-189.5</v>
      </c>
      <c r="E380" s="24"/>
    </row>
    <row r="381" spans="1:5" ht="12" customHeight="1">
      <c r="A381" s="29"/>
      <c r="B381" s="7" t="s">
        <v>77</v>
      </c>
      <c r="C381" s="43">
        <v>1129</v>
      </c>
      <c r="D381" s="24">
        <v>-152.8</v>
      </c>
      <c r="E381" s="24"/>
    </row>
    <row r="382" spans="1:5" ht="12" customHeight="1">
      <c r="A382" s="29"/>
      <c r="B382" s="7" t="s">
        <v>78</v>
      </c>
      <c r="C382" s="43">
        <v>1517</v>
      </c>
      <c r="D382" s="24">
        <v>-143.2</v>
      </c>
      <c r="E382" s="24"/>
    </row>
    <row r="383" spans="1:5" ht="12" customHeight="1">
      <c r="A383" s="29"/>
      <c r="B383" s="27"/>
      <c r="C383" s="43"/>
      <c r="D383" s="24"/>
      <c r="E383" s="24"/>
    </row>
    <row r="384" spans="1:5" ht="12" customHeight="1">
      <c r="A384" s="29"/>
      <c r="B384" s="27"/>
      <c r="C384" s="43"/>
      <c r="D384" s="24"/>
      <c r="E384" s="24"/>
    </row>
    <row r="385" spans="1:5" ht="12" customHeight="1">
      <c r="A385" s="29"/>
      <c r="B385" s="7"/>
      <c r="C385" s="43"/>
      <c r="D385" s="24"/>
      <c r="E385" s="24"/>
    </row>
    <row r="386" spans="1:5" ht="12" customHeight="1">
      <c r="A386" s="29"/>
      <c r="B386" s="7"/>
      <c r="C386" s="43"/>
      <c r="D386" s="24"/>
      <c r="E386" s="24"/>
    </row>
    <row r="387" spans="1:5" ht="12" customHeight="1">
      <c r="A387" s="16">
        <f>A379+1</f>
        <v>30</v>
      </c>
      <c r="B387" s="17" t="s">
        <v>29</v>
      </c>
      <c r="C387" s="17" t="s">
        <v>76</v>
      </c>
      <c r="D387" s="19" t="s">
        <v>96</v>
      </c>
      <c r="E387" s="19"/>
    </row>
    <row r="388" spans="1:5" ht="12" customHeight="1">
      <c r="A388" s="16"/>
      <c r="B388" s="33" t="s">
        <v>392</v>
      </c>
      <c r="C388" s="43">
        <v>0</v>
      </c>
      <c r="D388" s="24">
        <v>-134.9</v>
      </c>
      <c r="E388" s="24"/>
    </row>
    <row r="389" spans="1:5" ht="12" customHeight="1">
      <c r="A389" s="16"/>
      <c r="B389" s="7" t="s">
        <v>5</v>
      </c>
      <c r="C389" s="43">
        <v>309</v>
      </c>
      <c r="D389" s="24">
        <v>-128</v>
      </c>
      <c r="E389" s="24"/>
    </row>
    <row r="390" spans="1:5" ht="12" customHeight="1">
      <c r="A390" s="16"/>
      <c r="B390" s="7"/>
      <c r="C390" s="43">
        <v>2500</v>
      </c>
      <c r="D390" s="24">
        <v>-85</v>
      </c>
      <c r="E390" s="24"/>
    </row>
    <row r="391" spans="1:5" ht="12" customHeight="1">
      <c r="A391" s="16"/>
      <c r="B391" s="27"/>
      <c r="C391" s="43"/>
      <c r="D391" s="24"/>
      <c r="E391" s="24"/>
    </row>
    <row r="392" spans="1:5" ht="12" customHeight="1">
      <c r="A392" s="16"/>
      <c r="B392" s="27"/>
      <c r="C392" s="43"/>
      <c r="D392" s="24"/>
      <c r="E392" s="24"/>
    </row>
    <row r="393" spans="1:5" ht="12" customHeight="1">
      <c r="A393" s="16"/>
      <c r="B393" s="7"/>
      <c r="C393" s="43"/>
      <c r="D393" s="24"/>
      <c r="E393" s="24"/>
    </row>
    <row r="394" spans="1:5" ht="12" customHeight="1">
      <c r="A394" s="16"/>
      <c r="B394" s="7"/>
      <c r="C394" s="43"/>
      <c r="D394" s="24"/>
      <c r="E394" s="24"/>
    </row>
    <row r="395" spans="1:5" ht="12" customHeight="1">
      <c r="A395" s="29">
        <f>A387+1</f>
        <v>31</v>
      </c>
      <c r="B395" s="17" t="s">
        <v>31</v>
      </c>
      <c r="C395" s="17" t="s">
        <v>76</v>
      </c>
      <c r="D395" s="19" t="s">
        <v>96</v>
      </c>
      <c r="E395" s="19"/>
    </row>
    <row r="396" spans="1:5" ht="12" customHeight="1">
      <c r="A396" s="29"/>
      <c r="B396" s="33" t="s">
        <v>406</v>
      </c>
      <c r="C396" s="43">
        <v>0</v>
      </c>
      <c r="D396" s="24">
        <v>-274</v>
      </c>
      <c r="E396" s="24"/>
    </row>
    <row r="397" spans="1:5" ht="12" customHeight="1">
      <c r="A397" s="29"/>
      <c r="B397" s="7" t="s">
        <v>78</v>
      </c>
      <c r="C397" s="43">
        <v>371</v>
      </c>
      <c r="D397" s="24">
        <v>-255</v>
      </c>
      <c r="E397" s="24"/>
    </row>
    <row r="398" spans="1:5" ht="12" customHeight="1">
      <c r="A398" s="29"/>
      <c r="B398" s="7" t="s">
        <v>77</v>
      </c>
      <c r="C398" s="43">
        <v>1187</v>
      </c>
      <c r="D398" s="24">
        <v>-214</v>
      </c>
      <c r="E398" s="24"/>
    </row>
    <row r="399" spans="1:5" ht="12" customHeight="1">
      <c r="A399" s="29"/>
      <c r="B399" s="7" t="s">
        <v>79</v>
      </c>
      <c r="C399" s="43">
        <v>1268</v>
      </c>
      <c r="D399" s="24">
        <v>-209</v>
      </c>
      <c r="E399" s="24"/>
    </row>
    <row r="400" spans="1:5" ht="12" customHeight="1">
      <c r="A400" s="29"/>
      <c r="B400" s="7" t="s">
        <v>5</v>
      </c>
      <c r="C400" s="43">
        <v>1977</v>
      </c>
      <c r="D400" s="24">
        <v>-156</v>
      </c>
      <c r="E400" s="24"/>
    </row>
    <row r="401" spans="1:5" ht="12" customHeight="1">
      <c r="A401" s="29"/>
      <c r="B401" s="7"/>
      <c r="C401" s="43">
        <v>2500</v>
      </c>
      <c r="D401" s="24">
        <v>-150</v>
      </c>
      <c r="E401" s="24"/>
    </row>
    <row r="402" spans="1:5" ht="12" customHeight="1">
      <c r="A402" s="29"/>
      <c r="B402" s="7"/>
      <c r="C402" s="43"/>
      <c r="D402" s="24"/>
      <c r="E402" s="24"/>
    </row>
    <row r="403" spans="1:5" ht="12" customHeight="1">
      <c r="A403" s="16">
        <f>A395+1</f>
        <v>32</v>
      </c>
      <c r="B403" s="17" t="s">
        <v>32</v>
      </c>
      <c r="C403" s="17" t="s">
        <v>76</v>
      </c>
      <c r="D403" s="19" t="s">
        <v>96</v>
      </c>
      <c r="E403" s="19"/>
    </row>
    <row r="404" spans="1:5" ht="12" customHeight="1">
      <c r="A404" s="16"/>
      <c r="B404" s="33" t="s">
        <v>407</v>
      </c>
      <c r="C404" s="43">
        <v>0</v>
      </c>
      <c r="D404" s="24">
        <v>-173.7</v>
      </c>
      <c r="E404" s="24"/>
    </row>
    <row r="405" spans="1:5" ht="12" customHeight="1">
      <c r="A405" s="16"/>
      <c r="B405" s="7" t="s">
        <v>78</v>
      </c>
      <c r="C405" s="43">
        <v>351</v>
      </c>
      <c r="D405" s="24">
        <v>-160.1</v>
      </c>
      <c r="E405" s="24"/>
    </row>
    <row r="406" spans="1:5" ht="12" customHeight="1">
      <c r="A406" s="16"/>
      <c r="B406" s="7" t="s">
        <v>5</v>
      </c>
      <c r="C406" s="43">
        <v>506</v>
      </c>
      <c r="D406" s="24">
        <v>-156.4</v>
      </c>
      <c r="E406" s="24"/>
    </row>
    <row r="407" spans="1:5" ht="12" customHeight="1">
      <c r="A407" s="16"/>
      <c r="B407" s="7"/>
      <c r="C407" s="43">
        <v>2500</v>
      </c>
      <c r="D407" s="24">
        <v>-113.7</v>
      </c>
      <c r="E407" s="24"/>
    </row>
    <row r="408" spans="1:5" ht="12" customHeight="1">
      <c r="A408" s="16"/>
      <c r="B408" s="7"/>
      <c r="C408" s="43"/>
      <c r="D408" s="24"/>
      <c r="E408" s="24"/>
    </row>
    <row r="409" spans="1:5" ht="12" customHeight="1">
      <c r="A409" s="16"/>
      <c r="B409" s="7"/>
      <c r="C409" s="43"/>
      <c r="D409" s="24"/>
      <c r="E409" s="24"/>
    </row>
    <row r="410" spans="1:5" ht="12" customHeight="1">
      <c r="A410" s="16"/>
      <c r="B410" s="7"/>
      <c r="C410" s="43"/>
      <c r="D410" s="24"/>
      <c r="E410" s="24"/>
    </row>
    <row r="411" spans="1:5" ht="12" customHeight="1">
      <c r="A411" s="29">
        <f>A403+1</f>
        <v>33</v>
      </c>
      <c r="B411" s="17" t="s">
        <v>33</v>
      </c>
      <c r="C411" s="17" t="s">
        <v>76</v>
      </c>
      <c r="D411" s="19" t="s">
        <v>96</v>
      </c>
      <c r="E411" s="19"/>
    </row>
    <row r="412" spans="1:5" ht="12" customHeight="1">
      <c r="A412" s="29"/>
      <c r="B412" s="33" t="s">
        <v>388</v>
      </c>
      <c r="C412" s="43">
        <v>0</v>
      </c>
      <c r="D412" s="24">
        <v>-156.5</v>
      </c>
      <c r="E412" s="24"/>
    </row>
    <row r="413" spans="1:5" ht="12" customHeight="1">
      <c r="A413" s="29"/>
      <c r="B413" s="7" t="s">
        <v>77</v>
      </c>
      <c r="C413" s="43">
        <v>1200</v>
      </c>
      <c r="D413" s="24">
        <v>-113.6</v>
      </c>
      <c r="E413" s="24"/>
    </row>
    <row r="414" spans="1:5" ht="12" customHeight="1">
      <c r="A414" s="29"/>
      <c r="B414" s="7"/>
      <c r="C414" s="43"/>
      <c r="D414" s="24"/>
      <c r="E414" s="24"/>
    </row>
    <row r="415" spans="1:5" ht="12" customHeight="1">
      <c r="A415" s="29"/>
      <c r="B415" s="7"/>
      <c r="C415" s="43"/>
      <c r="D415" s="24"/>
      <c r="E415" s="24"/>
    </row>
    <row r="416" spans="1:5" ht="12" customHeight="1">
      <c r="A416" s="29"/>
      <c r="B416" s="7"/>
      <c r="C416" s="43"/>
      <c r="D416" s="24"/>
      <c r="E416" s="24"/>
    </row>
    <row r="417" spans="1:5" ht="12" customHeight="1">
      <c r="A417" s="29"/>
      <c r="B417" s="7"/>
      <c r="C417" s="43"/>
      <c r="D417" s="24"/>
      <c r="E417" s="24"/>
    </row>
    <row r="418" spans="1:5" ht="12" customHeight="1">
      <c r="A418" s="29"/>
      <c r="B418" s="7"/>
      <c r="C418" s="43"/>
      <c r="D418" s="24"/>
      <c r="E418" s="24"/>
    </row>
    <row r="419" spans="1:5" ht="12" customHeight="1">
      <c r="A419" s="16">
        <f>A411+1</f>
        <v>34</v>
      </c>
      <c r="B419" s="17" t="s">
        <v>35</v>
      </c>
      <c r="C419" s="17" t="s">
        <v>76</v>
      </c>
      <c r="D419" s="19" t="s">
        <v>96</v>
      </c>
      <c r="E419" s="19"/>
    </row>
    <row r="420" spans="1:5" ht="12" customHeight="1">
      <c r="A420" s="16"/>
      <c r="B420" s="33" t="s">
        <v>373</v>
      </c>
      <c r="C420" s="43">
        <v>0</v>
      </c>
      <c r="D420" s="24">
        <v>-113.4</v>
      </c>
      <c r="E420" s="24"/>
    </row>
    <row r="421" spans="1:5" ht="12" customHeight="1">
      <c r="A421" s="16"/>
      <c r="B421" s="7" t="s">
        <v>78</v>
      </c>
      <c r="C421" s="43">
        <v>317</v>
      </c>
      <c r="D421" s="24">
        <v>-109.3</v>
      </c>
      <c r="E421" s="24"/>
    </row>
    <row r="422" spans="1:5" ht="12" customHeight="1">
      <c r="A422" s="16"/>
      <c r="B422" s="7" t="s">
        <v>77</v>
      </c>
      <c r="C422" s="43">
        <v>553</v>
      </c>
      <c r="D422" s="24">
        <v>-106.1</v>
      </c>
      <c r="E422" s="24"/>
    </row>
    <row r="423" spans="1:5" ht="12" customHeight="1">
      <c r="A423" s="16"/>
      <c r="B423" s="7"/>
      <c r="C423" s="43"/>
      <c r="D423" s="24"/>
      <c r="E423" s="24"/>
    </row>
    <row r="424" spans="1:5" ht="12" customHeight="1">
      <c r="A424" s="16"/>
      <c r="B424" s="7"/>
      <c r="C424" s="43"/>
      <c r="D424" s="24"/>
      <c r="E424" s="24"/>
    </row>
    <row r="425" spans="1:5" ht="12" customHeight="1">
      <c r="A425" s="16"/>
      <c r="B425" s="7"/>
      <c r="C425" s="43"/>
      <c r="D425" s="24"/>
      <c r="E425" s="24"/>
    </row>
    <row r="426" spans="1:5" ht="12" customHeight="1">
      <c r="A426" s="16"/>
      <c r="B426" s="7"/>
      <c r="C426" s="43"/>
      <c r="D426" s="24"/>
      <c r="E426" s="24"/>
    </row>
    <row r="427" spans="1:5" ht="12" customHeight="1">
      <c r="A427" s="29">
        <f>A419+1</f>
        <v>35</v>
      </c>
      <c r="B427" s="17" t="s">
        <v>36</v>
      </c>
      <c r="C427" s="17" t="s">
        <v>76</v>
      </c>
      <c r="D427" s="19" t="s">
        <v>96</v>
      </c>
      <c r="E427" s="19"/>
    </row>
    <row r="428" spans="1:5" ht="12" customHeight="1">
      <c r="A428" s="29"/>
      <c r="B428" s="33" t="s">
        <v>380</v>
      </c>
      <c r="C428" s="43">
        <v>0</v>
      </c>
      <c r="D428" s="24">
        <v>-158</v>
      </c>
      <c r="E428" s="24"/>
    </row>
    <row r="429" spans="1:5" ht="12" customHeight="1">
      <c r="A429" s="29"/>
      <c r="B429" s="7" t="s">
        <v>78</v>
      </c>
      <c r="C429" s="43">
        <v>601</v>
      </c>
      <c r="D429" s="24">
        <v>-137.8</v>
      </c>
      <c r="E429" s="24"/>
    </row>
    <row r="430" spans="1:5" ht="12" customHeight="1">
      <c r="A430" s="29"/>
      <c r="B430" s="7" t="s">
        <v>77</v>
      </c>
      <c r="C430" s="43">
        <v>1097</v>
      </c>
      <c r="D430" s="24">
        <v>-121.2</v>
      </c>
      <c r="E430" s="24"/>
    </row>
    <row r="431" spans="1:5" ht="12" customHeight="1">
      <c r="A431" s="29"/>
      <c r="B431" s="7"/>
      <c r="C431" s="43"/>
      <c r="D431" s="24"/>
      <c r="E431" s="24"/>
    </row>
    <row r="432" spans="1:5" ht="12" customHeight="1">
      <c r="A432" s="29"/>
      <c r="B432" s="7"/>
      <c r="C432" s="43"/>
      <c r="D432" s="24"/>
      <c r="E432" s="24"/>
    </row>
    <row r="433" spans="1:5" ht="12" customHeight="1">
      <c r="A433" s="29"/>
      <c r="B433" s="7"/>
      <c r="C433" s="43"/>
      <c r="D433" s="24"/>
      <c r="E433" s="24"/>
    </row>
    <row r="434" spans="1:5" ht="12" customHeight="1">
      <c r="A434" s="29"/>
      <c r="B434" s="7"/>
      <c r="C434" s="43"/>
      <c r="D434" s="24"/>
      <c r="E434" s="24"/>
    </row>
    <row r="435" spans="1:5" ht="12" customHeight="1">
      <c r="A435" s="16">
        <f>A427+1</f>
        <v>36</v>
      </c>
      <c r="B435" s="17" t="s">
        <v>39</v>
      </c>
      <c r="C435" s="17" t="s">
        <v>76</v>
      </c>
      <c r="D435" s="19" t="s">
        <v>96</v>
      </c>
      <c r="E435" s="19"/>
    </row>
    <row r="436" spans="1:5" ht="12" customHeight="1">
      <c r="A436" s="16"/>
      <c r="B436" s="33" t="s">
        <v>365</v>
      </c>
      <c r="C436" s="43">
        <v>0</v>
      </c>
      <c r="D436" s="24">
        <v>-94.3</v>
      </c>
      <c r="E436" s="24"/>
    </row>
    <row r="437" spans="1:5" ht="12" customHeight="1">
      <c r="A437" s="16"/>
      <c r="B437" s="7" t="s">
        <v>77</v>
      </c>
      <c r="C437" s="43">
        <v>875</v>
      </c>
      <c r="D437" s="24">
        <v>-65.4</v>
      </c>
      <c r="E437" s="24"/>
    </row>
    <row r="438" spans="1:5" ht="12" customHeight="1">
      <c r="A438" s="16"/>
      <c r="B438" s="7" t="s">
        <v>5</v>
      </c>
      <c r="C438" s="43">
        <v>1000</v>
      </c>
      <c r="D438" s="24">
        <v>-62.3</v>
      </c>
      <c r="E438" s="24"/>
    </row>
    <row r="439" spans="1:5" ht="12" customHeight="1">
      <c r="A439" s="16"/>
      <c r="B439" s="7" t="s">
        <v>78</v>
      </c>
      <c r="C439" s="43">
        <v>2043</v>
      </c>
      <c r="D439" s="24">
        <v>-47.3</v>
      </c>
      <c r="E439" s="24"/>
    </row>
    <row r="440" spans="1:5" ht="12" customHeight="1">
      <c r="A440" s="16"/>
      <c r="B440" s="7"/>
      <c r="C440" s="43"/>
      <c r="D440" s="24"/>
      <c r="E440" s="24"/>
    </row>
    <row r="441" spans="1:5" ht="12" customHeight="1">
      <c r="A441" s="16"/>
      <c r="B441" s="7"/>
      <c r="C441" s="43"/>
      <c r="D441" s="24"/>
      <c r="E441" s="24"/>
    </row>
    <row r="442" spans="1:5" ht="12" customHeight="1">
      <c r="A442" s="16"/>
      <c r="B442" s="7"/>
      <c r="C442" s="43"/>
      <c r="D442" s="24"/>
      <c r="E442" s="24"/>
    </row>
    <row r="443" spans="1:5" ht="12" customHeight="1">
      <c r="A443" s="29">
        <f>A435+1</f>
        <v>37</v>
      </c>
      <c r="B443" s="17" t="s">
        <v>42</v>
      </c>
      <c r="C443" s="17" t="s">
        <v>76</v>
      </c>
      <c r="D443" s="19" t="s">
        <v>96</v>
      </c>
      <c r="E443" s="19"/>
    </row>
    <row r="444" spans="1:5" ht="12" customHeight="1">
      <c r="A444" s="29"/>
      <c r="B444" s="33" t="s">
        <v>377</v>
      </c>
      <c r="C444" s="43">
        <v>0</v>
      </c>
      <c r="D444" s="24">
        <v>-90.3</v>
      </c>
      <c r="E444" s="24"/>
    </row>
    <row r="445" spans="1:5" ht="12" customHeight="1">
      <c r="A445" s="29"/>
      <c r="B445" s="7" t="s">
        <v>77</v>
      </c>
      <c r="C445" s="43">
        <v>292</v>
      </c>
      <c r="D445" s="24">
        <v>-83.4</v>
      </c>
      <c r="E445" s="24"/>
    </row>
    <row r="446" spans="1:5" ht="12" customHeight="1">
      <c r="A446" s="29"/>
      <c r="B446" s="7" t="s">
        <v>5</v>
      </c>
      <c r="C446" s="43">
        <v>307</v>
      </c>
      <c r="D446" s="24">
        <v>-83.1</v>
      </c>
      <c r="E446" s="24"/>
    </row>
    <row r="447" spans="1:5" ht="12" customHeight="1">
      <c r="A447" s="29"/>
      <c r="B447" s="7"/>
      <c r="C447" s="43">
        <v>500</v>
      </c>
      <c r="D447" s="24">
        <v>-0.001</v>
      </c>
      <c r="E447" s="24"/>
    </row>
    <row r="448" spans="1:5" ht="12" customHeight="1">
      <c r="A448" s="29"/>
      <c r="B448" s="7"/>
      <c r="C448" s="43"/>
      <c r="D448" s="24"/>
      <c r="E448" s="24"/>
    </row>
    <row r="449" spans="1:5" ht="12" customHeight="1">
      <c r="A449" s="29"/>
      <c r="B449" s="7"/>
      <c r="C449" s="43"/>
      <c r="D449" s="24"/>
      <c r="E449" s="24"/>
    </row>
    <row r="450" spans="1:5" ht="12" customHeight="1">
      <c r="A450" s="29"/>
      <c r="C450" s="22"/>
      <c r="D450" s="28"/>
      <c r="E450" s="28"/>
    </row>
    <row r="451" spans="1:5" ht="12" customHeight="1">
      <c r="A451" s="16">
        <f>A443+1</f>
        <v>38</v>
      </c>
      <c r="B451" s="17" t="s">
        <v>45</v>
      </c>
      <c r="C451" s="17" t="s">
        <v>76</v>
      </c>
      <c r="D451" s="19" t="s">
        <v>96</v>
      </c>
      <c r="E451" s="19"/>
    </row>
    <row r="452" spans="1:5" ht="12" customHeight="1">
      <c r="A452" s="16"/>
      <c r="B452" s="33" t="s">
        <v>364</v>
      </c>
      <c r="C452" s="43">
        <v>0</v>
      </c>
      <c r="D452" s="24">
        <v>-86.7</v>
      </c>
      <c r="E452" s="24"/>
    </row>
    <row r="453" spans="1:5" ht="12" customHeight="1">
      <c r="A453" s="16"/>
      <c r="B453" s="7"/>
      <c r="C453" s="43">
        <v>2000</v>
      </c>
      <c r="D453" s="24">
        <v>-20.1</v>
      </c>
      <c r="E453" s="24"/>
    </row>
    <row r="454" spans="1:5" ht="12" customHeight="1">
      <c r="A454" s="16"/>
      <c r="B454" s="7"/>
      <c r="C454" s="43"/>
      <c r="D454" s="24"/>
      <c r="E454" s="24"/>
    </row>
    <row r="455" spans="1:5" ht="12" customHeight="1">
      <c r="A455" s="16"/>
      <c r="B455" s="7"/>
      <c r="C455" s="43"/>
      <c r="D455" s="24"/>
      <c r="E455" s="24"/>
    </row>
    <row r="456" spans="1:5" ht="12" customHeight="1">
      <c r="A456" s="16"/>
      <c r="B456" s="7"/>
      <c r="C456" s="43"/>
      <c r="D456" s="24"/>
      <c r="E456" s="24"/>
    </row>
    <row r="457" spans="1:5" ht="12" customHeight="1">
      <c r="A457" s="16"/>
      <c r="B457" s="7"/>
      <c r="C457" s="43"/>
      <c r="D457" s="24"/>
      <c r="E457" s="24"/>
    </row>
    <row r="458" spans="1:5" ht="12" customHeight="1">
      <c r="A458" s="16"/>
      <c r="B458" s="7"/>
      <c r="C458" s="43"/>
      <c r="D458" s="24"/>
      <c r="E458" s="24"/>
    </row>
    <row r="459" spans="1:5" ht="12" customHeight="1">
      <c r="A459" s="29">
        <f>A451+1</f>
        <v>39</v>
      </c>
      <c r="B459" s="17" t="s">
        <v>46</v>
      </c>
      <c r="C459" s="17" t="s">
        <v>76</v>
      </c>
      <c r="D459" s="19" t="s">
        <v>96</v>
      </c>
      <c r="E459" s="19"/>
    </row>
    <row r="460" spans="1:5" ht="12" customHeight="1">
      <c r="A460" s="29"/>
      <c r="B460" s="33" t="s">
        <v>387</v>
      </c>
      <c r="C460" s="43">
        <v>0</v>
      </c>
      <c r="D460" s="24">
        <v>-122</v>
      </c>
      <c r="E460" s="24"/>
    </row>
    <row r="461" spans="1:5" ht="12" customHeight="1">
      <c r="A461" s="29"/>
      <c r="B461" s="7" t="s">
        <v>5</v>
      </c>
      <c r="C461" s="43">
        <v>423</v>
      </c>
      <c r="D461" s="24">
        <v>-112</v>
      </c>
      <c r="E461" s="24"/>
    </row>
    <row r="462" spans="1:5" ht="12" customHeight="1">
      <c r="A462" s="29"/>
      <c r="B462" s="7" t="s">
        <v>78</v>
      </c>
      <c r="C462" s="43">
        <v>903</v>
      </c>
      <c r="D462" s="24">
        <v>-104</v>
      </c>
      <c r="E462" s="24"/>
    </row>
    <row r="463" spans="1:5" ht="12" customHeight="1">
      <c r="A463" s="29"/>
      <c r="B463" s="7" t="s">
        <v>79</v>
      </c>
      <c r="C463" s="43">
        <v>1713</v>
      </c>
      <c r="D463" s="24">
        <v>-93</v>
      </c>
      <c r="E463" s="24"/>
    </row>
    <row r="464" spans="1:5" ht="12" customHeight="1">
      <c r="A464" s="29"/>
      <c r="B464" s="7"/>
      <c r="C464" s="43">
        <v>2500</v>
      </c>
      <c r="D464" s="24">
        <v>-74</v>
      </c>
      <c r="E464" s="24"/>
    </row>
    <row r="465" spans="1:5" ht="12" customHeight="1">
      <c r="A465" s="29"/>
      <c r="B465" s="7"/>
      <c r="C465" s="43"/>
      <c r="D465" s="24"/>
      <c r="E465" s="24"/>
    </row>
    <row r="466" spans="1:5" ht="12" customHeight="1">
      <c r="A466" s="29"/>
      <c r="B466" s="7"/>
      <c r="C466" s="43"/>
      <c r="D466" s="24"/>
      <c r="E466" s="24"/>
    </row>
    <row r="467" spans="1:5" ht="12" customHeight="1">
      <c r="A467" s="16">
        <f>A459+1</f>
        <v>40</v>
      </c>
      <c r="B467" s="17" t="s">
        <v>47</v>
      </c>
      <c r="C467" s="17" t="s">
        <v>76</v>
      </c>
      <c r="D467" s="19" t="s">
        <v>96</v>
      </c>
      <c r="E467" s="19"/>
    </row>
    <row r="468" spans="1:5" ht="12" customHeight="1">
      <c r="A468" s="16"/>
      <c r="B468" s="33" t="s">
        <v>405</v>
      </c>
      <c r="C468" s="43">
        <v>0</v>
      </c>
      <c r="D468" s="24">
        <v>-244.6</v>
      </c>
      <c r="E468" s="24"/>
    </row>
    <row r="469" spans="1:5" ht="12" customHeight="1">
      <c r="A469" s="16"/>
      <c r="B469" s="7" t="s">
        <v>77</v>
      </c>
      <c r="C469" s="43">
        <v>1500</v>
      </c>
      <c r="D469" s="24">
        <v>-190</v>
      </c>
      <c r="E469" s="24"/>
    </row>
    <row r="470" spans="1:5" ht="12" customHeight="1">
      <c r="A470" s="16"/>
      <c r="B470" s="7" t="s">
        <v>5</v>
      </c>
      <c r="C470" s="43">
        <v>1800</v>
      </c>
      <c r="D470" s="24">
        <v>-183</v>
      </c>
      <c r="E470" s="24"/>
    </row>
    <row r="471" spans="1:5" ht="12" customHeight="1">
      <c r="A471" s="16"/>
      <c r="B471" s="7" t="s">
        <v>78</v>
      </c>
      <c r="C471" s="43">
        <v>1811</v>
      </c>
      <c r="D471" s="24">
        <v>-183</v>
      </c>
      <c r="E471" s="24"/>
    </row>
    <row r="472" spans="1:5" ht="12" customHeight="1">
      <c r="A472" s="16"/>
      <c r="C472" s="43">
        <v>2500</v>
      </c>
      <c r="D472" s="24">
        <v>-179</v>
      </c>
      <c r="E472" s="24"/>
    </row>
    <row r="473" spans="1:5" ht="12" customHeight="1">
      <c r="A473" s="16"/>
      <c r="B473" s="7"/>
      <c r="C473" s="43"/>
      <c r="D473" s="24"/>
      <c r="E473" s="24"/>
    </row>
    <row r="474" spans="1:5" ht="12" customHeight="1">
      <c r="A474" s="16"/>
      <c r="B474" s="7"/>
      <c r="C474" s="43"/>
      <c r="D474" s="24"/>
      <c r="E474" s="24"/>
    </row>
    <row r="475" spans="1:5" ht="12" customHeight="1">
      <c r="A475" s="29">
        <f>A467+1</f>
        <v>41</v>
      </c>
      <c r="B475" s="17" t="s">
        <v>48</v>
      </c>
      <c r="C475" s="17" t="s">
        <v>76</v>
      </c>
      <c r="D475" s="19" t="s">
        <v>96</v>
      </c>
      <c r="E475" s="19"/>
    </row>
    <row r="476" spans="1:5" ht="12" customHeight="1">
      <c r="A476" s="29"/>
      <c r="B476" s="33" t="s">
        <v>363</v>
      </c>
      <c r="C476" s="43">
        <v>0</v>
      </c>
      <c r="D476" s="24">
        <v>-82</v>
      </c>
      <c r="E476" s="24"/>
    </row>
    <row r="477" spans="1:5" ht="12" customHeight="1">
      <c r="A477" s="29"/>
      <c r="B477" s="7" t="s">
        <v>78</v>
      </c>
      <c r="C477" s="43">
        <v>491</v>
      </c>
      <c r="D477" s="24">
        <v>-70</v>
      </c>
      <c r="E477" s="24"/>
    </row>
    <row r="478" spans="1:5" ht="12" customHeight="1">
      <c r="A478" s="29"/>
      <c r="B478" s="7" t="s">
        <v>79</v>
      </c>
      <c r="C478" s="43">
        <v>1000</v>
      </c>
      <c r="D478" s="24">
        <v>-54</v>
      </c>
      <c r="E478" s="24"/>
    </row>
    <row r="479" spans="1:5" ht="12" customHeight="1">
      <c r="A479" s="29"/>
      <c r="B479" s="7"/>
      <c r="C479" s="43">
        <v>2000</v>
      </c>
      <c r="D479" s="24">
        <v>-23</v>
      </c>
      <c r="E479" s="24"/>
    </row>
    <row r="480" spans="1:5" ht="12" customHeight="1">
      <c r="A480" s="29"/>
      <c r="B480" s="7"/>
      <c r="C480" s="43"/>
      <c r="D480" s="24"/>
      <c r="E480" s="24"/>
    </row>
    <row r="481" spans="1:5" ht="12" customHeight="1">
      <c r="A481" s="29"/>
      <c r="B481" s="7"/>
      <c r="C481" s="43"/>
      <c r="D481" s="24"/>
      <c r="E481" s="24"/>
    </row>
    <row r="482" spans="1:5" ht="12" customHeight="1">
      <c r="A482" s="29"/>
      <c r="B482" s="7"/>
      <c r="C482" s="43"/>
      <c r="D482" s="24"/>
      <c r="E482" s="24"/>
    </row>
    <row r="483" spans="1:5" ht="12" customHeight="1">
      <c r="A483" s="16">
        <f>A475+1</f>
        <v>42</v>
      </c>
      <c r="B483" s="17" t="s">
        <v>49</v>
      </c>
      <c r="C483" s="17" t="s">
        <v>76</v>
      </c>
      <c r="D483" s="19" t="s">
        <v>96</v>
      </c>
      <c r="E483" s="19"/>
    </row>
    <row r="484" spans="1:5" ht="12" customHeight="1">
      <c r="A484" s="16"/>
      <c r="B484" s="33" t="s">
        <v>399</v>
      </c>
      <c r="C484" s="43">
        <v>0</v>
      </c>
      <c r="D484" s="24">
        <v>-185.4</v>
      </c>
      <c r="E484" s="24"/>
    </row>
    <row r="485" spans="1:5" ht="12" customHeight="1">
      <c r="A485" s="16"/>
      <c r="B485" s="7" t="s">
        <v>78</v>
      </c>
      <c r="C485" s="43">
        <v>1683</v>
      </c>
      <c r="D485" s="24">
        <v>-157</v>
      </c>
      <c r="E485" s="24"/>
    </row>
    <row r="486" spans="1:5" ht="12" customHeight="1">
      <c r="A486" s="16"/>
      <c r="B486" s="7"/>
      <c r="C486" s="43">
        <v>2500</v>
      </c>
      <c r="D486" s="24">
        <v>-141</v>
      </c>
      <c r="E486" s="24"/>
    </row>
    <row r="487" spans="1:5" ht="12" customHeight="1">
      <c r="A487" s="16"/>
      <c r="B487" s="7"/>
      <c r="C487" s="43"/>
      <c r="D487" s="24"/>
      <c r="E487" s="24"/>
    </row>
    <row r="488" spans="1:5" ht="12" customHeight="1">
      <c r="A488" s="16"/>
      <c r="B488" s="7"/>
      <c r="C488" s="43"/>
      <c r="D488" s="24"/>
      <c r="E488" s="24"/>
    </row>
    <row r="489" spans="1:5" ht="12" customHeight="1">
      <c r="A489" s="16"/>
      <c r="B489" s="7"/>
      <c r="C489" s="43"/>
      <c r="D489" s="24"/>
      <c r="E489" s="24"/>
    </row>
    <row r="490" spans="1:5" ht="12" customHeight="1">
      <c r="A490" s="16"/>
      <c r="B490" s="7"/>
      <c r="C490" s="43"/>
      <c r="D490" s="24"/>
      <c r="E490" s="24"/>
    </row>
    <row r="491" spans="1:5" ht="12" customHeight="1">
      <c r="A491" s="29">
        <f>A483+1</f>
        <v>43</v>
      </c>
      <c r="B491" s="17" t="s">
        <v>50</v>
      </c>
      <c r="C491" s="17" t="s">
        <v>76</v>
      </c>
      <c r="D491" s="19" t="s">
        <v>96</v>
      </c>
      <c r="E491" s="19"/>
    </row>
    <row r="492" spans="1:5" ht="12" customHeight="1">
      <c r="A492" s="29"/>
      <c r="B492" s="33" t="s">
        <v>370</v>
      </c>
      <c r="C492" s="43">
        <v>0</v>
      </c>
      <c r="D492" s="24">
        <v>-129.5</v>
      </c>
      <c r="E492" s="24"/>
    </row>
    <row r="493" spans="1:5" ht="12" customHeight="1">
      <c r="A493" s="29"/>
      <c r="B493" s="7" t="s">
        <v>78</v>
      </c>
      <c r="C493" s="43">
        <v>505</v>
      </c>
      <c r="D493" s="24">
        <v>-111</v>
      </c>
      <c r="E493" s="24"/>
    </row>
    <row r="494" spans="1:5" ht="12" customHeight="1">
      <c r="A494" s="29"/>
      <c r="B494" s="7" t="s">
        <v>77</v>
      </c>
      <c r="C494" s="43">
        <v>720</v>
      </c>
      <c r="D494" s="24">
        <v>-104</v>
      </c>
      <c r="E494" s="24"/>
    </row>
    <row r="495" spans="1:5" ht="12" customHeight="1">
      <c r="A495" s="29"/>
      <c r="B495" s="7" t="s">
        <v>5</v>
      </c>
      <c r="C495" s="43">
        <v>978</v>
      </c>
      <c r="D495" s="24">
        <v>-96</v>
      </c>
      <c r="E495" s="24"/>
    </row>
    <row r="496" spans="1:5" ht="12" customHeight="1">
      <c r="A496" s="29"/>
      <c r="B496" s="7" t="s">
        <v>79</v>
      </c>
      <c r="C496" s="43">
        <v>2473</v>
      </c>
      <c r="D496" s="24">
        <v>-68</v>
      </c>
      <c r="E496" s="24"/>
    </row>
    <row r="497" spans="1:5" ht="12" customHeight="1">
      <c r="A497" s="29"/>
      <c r="B497" s="7"/>
      <c r="C497" s="43">
        <v>2500</v>
      </c>
      <c r="D497" s="24">
        <v>-68</v>
      </c>
      <c r="E497" s="24"/>
    </row>
    <row r="498" spans="1:5" ht="12" customHeight="1">
      <c r="A498" s="29"/>
      <c r="B498" s="7"/>
      <c r="C498" s="43"/>
      <c r="D498" s="24"/>
      <c r="E498" s="24"/>
    </row>
    <row r="499" spans="1:5" ht="12" customHeight="1">
      <c r="A499" s="16">
        <f>A491+1</f>
        <v>44</v>
      </c>
      <c r="B499" s="17" t="s">
        <v>51</v>
      </c>
      <c r="C499" s="17" t="s">
        <v>76</v>
      </c>
      <c r="D499" s="19" t="s">
        <v>96</v>
      </c>
      <c r="E499" s="19"/>
    </row>
    <row r="500" spans="1:5" ht="12" customHeight="1">
      <c r="A500" s="16"/>
      <c r="B500" s="140" t="s">
        <v>417</v>
      </c>
      <c r="C500" s="43">
        <v>0</v>
      </c>
      <c r="D500" s="24">
        <v>-288</v>
      </c>
      <c r="E500" s="24"/>
    </row>
    <row r="501" spans="1:5" ht="12" customHeight="1">
      <c r="A501" s="16"/>
      <c r="B501" s="7" t="s">
        <v>78</v>
      </c>
      <c r="C501" s="43">
        <v>1043</v>
      </c>
      <c r="D501" s="24">
        <v>-248</v>
      </c>
      <c r="E501" s="24"/>
    </row>
    <row r="502" spans="1:5" ht="12" customHeight="1">
      <c r="A502" s="16"/>
      <c r="B502" s="7" t="s">
        <v>79</v>
      </c>
      <c r="C502" s="43">
        <v>1640</v>
      </c>
      <c r="D502" s="24">
        <v>-228</v>
      </c>
      <c r="E502" s="24"/>
    </row>
    <row r="503" spans="1:5" ht="12" customHeight="1">
      <c r="A503" s="16"/>
      <c r="B503" s="7" t="s">
        <v>77</v>
      </c>
      <c r="C503" s="43">
        <v>1673</v>
      </c>
      <c r="D503" s="24">
        <v>-227</v>
      </c>
      <c r="E503" s="24"/>
    </row>
    <row r="504" spans="1:5" ht="12" customHeight="1">
      <c r="A504" s="16"/>
      <c r="B504" s="7"/>
      <c r="C504" s="43">
        <v>2500</v>
      </c>
      <c r="D504" s="24">
        <v>-186</v>
      </c>
      <c r="E504" s="24"/>
    </row>
    <row r="505" spans="1:5" ht="12" customHeight="1">
      <c r="A505" s="16"/>
      <c r="B505" s="7"/>
      <c r="C505" s="43"/>
      <c r="D505" s="24"/>
      <c r="E505" s="24"/>
    </row>
    <row r="506" spans="1:5" ht="12" customHeight="1">
      <c r="A506" s="16"/>
      <c r="B506" s="7"/>
      <c r="C506" s="43"/>
      <c r="D506" s="24"/>
      <c r="E506" s="24"/>
    </row>
    <row r="507" spans="1:5" ht="12" customHeight="1">
      <c r="A507" s="29">
        <f>A499+1</f>
        <v>45</v>
      </c>
      <c r="B507" s="17" t="s">
        <v>52</v>
      </c>
      <c r="C507" s="17" t="s">
        <v>76</v>
      </c>
      <c r="D507" s="19" t="s">
        <v>96</v>
      </c>
      <c r="E507" s="19"/>
    </row>
    <row r="508" spans="1:5" ht="12" customHeight="1">
      <c r="A508" s="29"/>
      <c r="B508" s="33" t="s">
        <v>375</v>
      </c>
      <c r="C508" s="43">
        <v>0</v>
      </c>
      <c r="D508" s="24">
        <v>-144.4</v>
      </c>
      <c r="E508" s="24"/>
    </row>
    <row r="509" spans="1:5" ht="12" customHeight="1">
      <c r="A509" s="29"/>
      <c r="B509" s="7" t="s">
        <v>77</v>
      </c>
      <c r="C509" s="43">
        <v>370</v>
      </c>
      <c r="D509" s="24">
        <v>-133.5</v>
      </c>
      <c r="E509" s="24"/>
    </row>
    <row r="510" spans="1:5" ht="12" customHeight="1">
      <c r="A510" s="29"/>
      <c r="B510" s="7" t="s">
        <v>5</v>
      </c>
      <c r="C510" s="43">
        <v>502</v>
      </c>
      <c r="D510" s="24">
        <v>-130.7</v>
      </c>
      <c r="E510" s="24"/>
    </row>
    <row r="511" spans="1:5" ht="12" customHeight="1">
      <c r="A511" s="29"/>
      <c r="B511" s="27"/>
      <c r="C511" s="43">
        <v>2500</v>
      </c>
      <c r="D511" s="24">
        <v>-108.4</v>
      </c>
      <c r="E511" s="24"/>
    </row>
    <row r="512" spans="1:5" ht="12" customHeight="1">
      <c r="A512" s="29"/>
      <c r="B512" s="27"/>
      <c r="C512" s="43"/>
      <c r="D512" s="24"/>
      <c r="E512" s="24"/>
    </row>
    <row r="513" spans="1:5" ht="12" customHeight="1">
      <c r="A513" s="29"/>
      <c r="B513" s="7"/>
      <c r="C513" s="43"/>
      <c r="D513" s="24"/>
      <c r="E513" s="24"/>
    </row>
    <row r="514" spans="1:5" ht="12" customHeight="1">
      <c r="A514" s="29"/>
      <c r="B514" s="7"/>
      <c r="C514" s="43"/>
      <c r="D514" s="24"/>
      <c r="E514" s="24"/>
    </row>
    <row r="515" spans="1:5" ht="12" customHeight="1">
      <c r="A515" s="16">
        <f>A507+1</f>
        <v>46</v>
      </c>
      <c r="B515" s="17" t="s">
        <v>53</v>
      </c>
      <c r="C515" s="17" t="s">
        <v>76</v>
      </c>
      <c r="D515" s="19" t="s">
        <v>96</v>
      </c>
      <c r="E515" s="19"/>
    </row>
    <row r="516" spans="1:5" ht="12" customHeight="1">
      <c r="A516" s="16"/>
      <c r="B516" s="33" t="s">
        <v>382</v>
      </c>
      <c r="C516" s="43">
        <v>0</v>
      </c>
      <c r="D516" s="24">
        <v>-105</v>
      </c>
      <c r="E516" s="24"/>
    </row>
    <row r="517" spans="1:5" ht="12" customHeight="1">
      <c r="A517" s="16"/>
      <c r="B517" s="7" t="s">
        <v>78</v>
      </c>
      <c r="C517" s="43">
        <v>723</v>
      </c>
      <c r="D517" s="24">
        <v>-86</v>
      </c>
      <c r="E517" s="24"/>
    </row>
    <row r="518" spans="1:5" ht="12" customHeight="1">
      <c r="A518" s="16"/>
      <c r="B518" s="7" t="s">
        <v>79</v>
      </c>
      <c r="C518" s="43">
        <v>1267</v>
      </c>
      <c r="D518" s="24">
        <v>-71</v>
      </c>
      <c r="E518" s="24"/>
    </row>
    <row r="519" spans="1:5" ht="12" customHeight="1">
      <c r="A519" s="16"/>
      <c r="B519" s="27"/>
      <c r="C519" s="43">
        <v>2400</v>
      </c>
      <c r="D519" s="24">
        <v>-39</v>
      </c>
      <c r="E519" s="24"/>
    </row>
    <row r="520" spans="1:5" ht="12" customHeight="1">
      <c r="A520" s="16"/>
      <c r="B520" s="27"/>
      <c r="C520" s="43"/>
      <c r="D520" s="24"/>
      <c r="E520" s="24"/>
    </row>
    <row r="521" spans="1:5" ht="12" customHeight="1">
      <c r="A521" s="16"/>
      <c r="B521" s="7"/>
      <c r="C521" s="43"/>
      <c r="D521" s="24"/>
      <c r="E521" s="24"/>
    </row>
    <row r="522" spans="1:5" ht="12" customHeight="1">
      <c r="A522" s="16"/>
      <c r="B522" s="7"/>
      <c r="C522" s="43"/>
      <c r="D522" s="24"/>
      <c r="E522" s="24"/>
    </row>
    <row r="523" spans="1:5" ht="12" customHeight="1">
      <c r="A523" s="29">
        <f>A515+1</f>
        <v>47</v>
      </c>
      <c r="B523" s="17" t="s">
        <v>54</v>
      </c>
      <c r="C523" s="17" t="s">
        <v>76</v>
      </c>
      <c r="D523" s="19" t="s">
        <v>96</v>
      </c>
      <c r="E523" s="19"/>
    </row>
    <row r="524" spans="1:5" ht="12" customHeight="1">
      <c r="A524" s="29"/>
      <c r="B524" s="33" t="s">
        <v>396</v>
      </c>
      <c r="C524" s="43">
        <v>0</v>
      </c>
      <c r="D524" s="24">
        <v>-238.5</v>
      </c>
      <c r="E524" s="24"/>
    </row>
    <row r="525" spans="1:5" ht="12" customHeight="1">
      <c r="A525" s="29"/>
      <c r="B525" s="7" t="s">
        <v>77</v>
      </c>
      <c r="C525" s="43">
        <v>1330</v>
      </c>
      <c r="D525" s="24">
        <v>-189</v>
      </c>
      <c r="E525" s="24"/>
    </row>
    <row r="526" spans="1:5" ht="12" customHeight="1">
      <c r="A526" s="29"/>
      <c r="B526" s="7" t="s">
        <v>78</v>
      </c>
      <c r="C526" s="43">
        <v>1968</v>
      </c>
      <c r="D526" s="24">
        <v>-173</v>
      </c>
      <c r="E526" s="24"/>
    </row>
    <row r="527" spans="1:5" ht="12" customHeight="1">
      <c r="A527" s="29"/>
      <c r="B527" s="27" t="s">
        <v>5</v>
      </c>
      <c r="C527" s="43">
        <v>2000</v>
      </c>
      <c r="D527" s="24">
        <v>-172</v>
      </c>
      <c r="E527" s="24"/>
    </row>
    <row r="528" spans="1:5" ht="12" customHeight="1">
      <c r="A528" s="29"/>
      <c r="B528" s="27"/>
      <c r="C528" s="43">
        <v>2500</v>
      </c>
      <c r="D528" s="24">
        <v>-164</v>
      </c>
      <c r="E528" s="24"/>
    </row>
    <row r="529" spans="1:5" ht="12" customHeight="1">
      <c r="A529" s="29"/>
      <c r="B529" s="7"/>
      <c r="C529" s="43"/>
      <c r="D529" s="24"/>
      <c r="E529" s="24"/>
    </row>
    <row r="530" spans="1:5" ht="12" customHeight="1">
      <c r="A530" s="29"/>
      <c r="B530" s="7"/>
      <c r="C530" s="43"/>
      <c r="D530" s="24"/>
      <c r="E530" s="24"/>
    </row>
    <row r="531" spans="1:5" ht="12" customHeight="1">
      <c r="A531" s="16">
        <f>A523+1</f>
        <v>48</v>
      </c>
      <c r="B531" s="17" t="s">
        <v>55</v>
      </c>
      <c r="C531" s="17" t="s">
        <v>76</v>
      </c>
      <c r="D531" s="19" t="s">
        <v>96</v>
      </c>
      <c r="E531" s="19"/>
    </row>
    <row r="532" spans="1:5" ht="12" customHeight="1">
      <c r="A532" s="16"/>
      <c r="B532" s="33" t="s">
        <v>398</v>
      </c>
      <c r="C532" s="43">
        <v>0</v>
      </c>
      <c r="D532" s="24">
        <v>-185</v>
      </c>
      <c r="E532" s="24"/>
    </row>
    <row r="533" spans="1:5" ht="12" customHeight="1">
      <c r="A533" s="16"/>
      <c r="B533" s="7" t="s">
        <v>5</v>
      </c>
      <c r="C533" s="43">
        <v>557</v>
      </c>
      <c r="D533" s="24">
        <v>-167</v>
      </c>
      <c r="E533" s="24"/>
    </row>
    <row r="534" spans="1:5" ht="12" customHeight="1">
      <c r="A534" s="16"/>
      <c r="B534" s="7" t="s">
        <v>79</v>
      </c>
      <c r="C534" s="43">
        <v>1940</v>
      </c>
      <c r="D534" s="24">
        <v>-150</v>
      </c>
      <c r="E534" s="24"/>
    </row>
    <row r="535" spans="1:5" ht="12" customHeight="1">
      <c r="A535" s="16"/>
      <c r="B535" s="7"/>
      <c r="C535" s="43">
        <v>2500</v>
      </c>
      <c r="D535" s="28">
        <v>-143</v>
      </c>
      <c r="E535" s="28"/>
    </row>
    <row r="536" spans="1:5" ht="12" customHeight="1">
      <c r="A536" s="16"/>
      <c r="B536" s="7"/>
      <c r="C536" s="43"/>
      <c r="D536" s="24"/>
      <c r="E536" s="24"/>
    </row>
    <row r="537" spans="1:5" ht="12" customHeight="1">
      <c r="A537" s="16"/>
      <c r="C537" s="43"/>
      <c r="D537" s="24"/>
      <c r="E537" s="24"/>
    </row>
    <row r="538" spans="1:5" ht="12" customHeight="1">
      <c r="A538" s="16"/>
      <c r="C538" s="22"/>
      <c r="D538" s="28"/>
      <c r="E538" s="28"/>
    </row>
    <row r="539" spans="1:5" ht="12" customHeight="1">
      <c r="A539" s="29">
        <f>A531+1</f>
        <v>49</v>
      </c>
      <c r="B539" s="17" t="s">
        <v>56</v>
      </c>
      <c r="C539" s="17" t="s">
        <v>76</v>
      </c>
      <c r="D539" s="19" t="s">
        <v>96</v>
      </c>
      <c r="E539" s="19"/>
    </row>
    <row r="540" spans="1:5" ht="12" customHeight="1">
      <c r="A540" s="29"/>
      <c r="B540" s="33" t="s">
        <v>379</v>
      </c>
      <c r="C540" s="43">
        <v>0</v>
      </c>
      <c r="D540" s="24">
        <v>-129</v>
      </c>
      <c r="E540" s="24"/>
    </row>
    <row r="541" spans="1:5" ht="12" customHeight="1">
      <c r="A541" s="29"/>
      <c r="B541" s="7" t="s">
        <v>78</v>
      </c>
      <c r="C541" s="43">
        <v>577</v>
      </c>
      <c r="D541" s="24">
        <v>-110</v>
      </c>
      <c r="E541" s="24"/>
    </row>
    <row r="542" spans="1:5" ht="12" customHeight="1">
      <c r="A542" s="29"/>
      <c r="B542" s="7" t="s">
        <v>77</v>
      </c>
      <c r="C542" s="43">
        <v>600</v>
      </c>
      <c r="D542" s="24">
        <v>-109</v>
      </c>
      <c r="E542" s="24"/>
    </row>
    <row r="543" spans="1:5" ht="12" customHeight="1">
      <c r="A543" s="29"/>
      <c r="B543" t="s">
        <v>5</v>
      </c>
      <c r="C543" s="43">
        <v>928</v>
      </c>
      <c r="D543" s="28">
        <v>-100</v>
      </c>
      <c r="E543" s="28"/>
    </row>
    <row r="544" spans="1:5" ht="12" customHeight="1">
      <c r="A544" s="29"/>
      <c r="B544" t="s">
        <v>79</v>
      </c>
      <c r="C544" s="43">
        <v>1730</v>
      </c>
      <c r="D544" s="28">
        <v>-116</v>
      </c>
      <c r="E544" s="28"/>
    </row>
    <row r="545" spans="1:5" ht="12" customHeight="1">
      <c r="A545" s="29"/>
      <c r="C545" s="43">
        <v>2500</v>
      </c>
      <c r="D545" s="28">
        <v>-98</v>
      </c>
      <c r="E545" s="28"/>
    </row>
    <row r="546" spans="1:5" ht="12" customHeight="1">
      <c r="A546" s="29"/>
      <c r="C546" s="43"/>
      <c r="D546" s="28"/>
      <c r="E546" s="28"/>
    </row>
    <row r="547" spans="1:5" ht="12" customHeight="1">
      <c r="A547" s="16">
        <f>A539+1</f>
        <v>50</v>
      </c>
      <c r="B547" s="17" t="s">
        <v>57</v>
      </c>
      <c r="C547" s="17" t="s">
        <v>76</v>
      </c>
      <c r="D547" s="19" t="s">
        <v>96</v>
      </c>
      <c r="E547" s="19"/>
    </row>
    <row r="548" spans="1:5" ht="12" customHeight="1">
      <c r="A548" s="16"/>
      <c r="B548" s="33" t="s">
        <v>393</v>
      </c>
      <c r="C548" s="43">
        <v>0</v>
      </c>
      <c r="D548" s="24">
        <v>-166.3</v>
      </c>
      <c r="E548" s="24"/>
    </row>
    <row r="549" spans="1:5" ht="12" customHeight="1">
      <c r="A549" s="16"/>
      <c r="B549" s="7" t="s">
        <v>5</v>
      </c>
      <c r="C549" s="43">
        <v>329</v>
      </c>
      <c r="D549" s="24">
        <v>-159</v>
      </c>
      <c r="E549" s="24"/>
    </row>
    <row r="550" spans="1:5" ht="12" customHeight="1">
      <c r="A550" s="16"/>
      <c r="B550" s="7" t="s">
        <v>78</v>
      </c>
      <c r="C550" s="43">
        <v>1405</v>
      </c>
      <c r="D550" s="24">
        <v>-134.3</v>
      </c>
      <c r="E550" s="24"/>
    </row>
    <row r="551" spans="1:5" ht="12" customHeight="1">
      <c r="A551" s="16"/>
      <c r="B551" s="7"/>
      <c r="C551" s="43">
        <v>2500</v>
      </c>
      <c r="D551" s="24">
        <v>-120.3</v>
      </c>
      <c r="E551" s="24"/>
    </row>
    <row r="552" spans="1:5" ht="12" customHeight="1">
      <c r="A552" s="16"/>
      <c r="B552" s="7"/>
      <c r="C552" s="43"/>
      <c r="D552" s="24"/>
      <c r="E552" s="24"/>
    </row>
    <row r="553" spans="1:5" ht="12" customHeight="1">
      <c r="A553" s="16"/>
      <c r="B553" s="7"/>
      <c r="C553" s="43"/>
      <c r="D553" s="24"/>
      <c r="E553" s="24"/>
    </row>
    <row r="554" spans="1:5" ht="12" customHeight="1">
      <c r="A554" s="16"/>
      <c r="B554" s="7"/>
      <c r="C554" s="43"/>
      <c r="D554" s="24"/>
      <c r="E554" s="24"/>
    </row>
    <row r="555" spans="1:5" ht="12" customHeight="1">
      <c r="A555" s="29">
        <f>A547+1</f>
        <v>51</v>
      </c>
      <c r="B555" s="17" t="s">
        <v>58</v>
      </c>
      <c r="C555" s="17" t="s">
        <v>76</v>
      </c>
      <c r="D555" s="19" t="s">
        <v>96</v>
      </c>
      <c r="E555" s="19"/>
    </row>
    <row r="556" spans="1:5" ht="12" customHeight="1">
      <c r="A556" s="29"/>
      <c r="B556" s="33" t="s">
        <v>395</v>
      </c>
      <c r="C556" s="43">
        <v>0</v>
      </c>
      <c r="D556" s="24">
        <v>-190</v>
      </c>
      <c r="E556" s="24"/>
    </row>
    <row r="557" spans="1:5" ht="12" customHeight="1">
      <c r="A557" s="29"/>
      <c r="B557" s="7" t="s">
        <v>77</v>
      </c>
      <c r="C557" s="43">
        <v>1400</v>
      </c>
      <c r="D557" s="24">
        <v>-137.5</v>
      </c>
      <c r="E557" s="24"/>
    </row>
    <row r="558" spans="1:5" ht="12" customHeight="1">
      <c r="A558" s="29"/>
      <c r="B558" s="7"/>
      <c r="C558" s="43"/>
      <c r="D558" s="24"/>
      <c r="E558" s="24"/>
    </row>
    <row r="559" spans="1:5" ht="12" customHeight="1">
      <c r="A559" s="29"/>
      <c r="B559" s="7"/>
      <c r="C559" s="43"/>
      <c r="D559" s="24"/>
      <c r="E559" s="24"/>
    </row>
    <row r="560" spans="1:5" ht="12" customHeight="1">
      <c r="A560" s="29"/>
      <c r="B560" s="7"/>
      <c r="C560" s="43"/>
      <c r="D560" s="24"/>
      <c r="E560" s="24"/>
    </row>
    <row r="561" spans="1:5" ht="12" customHeight="1">
      <c r="A561" s="29"/>
      <c r="B561" s="7"/>
      <c r="C561" s="43"/>
      <c r="D561" s="24"/>
      <c r="E561" s="24"/>
    </row>
    <row r="562" spans="1:5" ht="12" customHeight="1">
      <c r="A562" s="29"/>
      <c r="B562" s="7"/>
      <c r="C562" s="43"/>
      <c r="D562" s="24"/>
      <c r="E562" s="24"/>
    </row>
    <row r="563" spans="1:5" ht="12" customHeight="1">
      <c r="A563" s="16">
        <f>A555+1</f>
        <v>52</v>
      </c>
      <c r="B563" s="17" t="s">
        <v>59</v>
      </c>
      <c r="C563" s="17" t="s">
        <v>76</v>
      </c>
      <c r="D563" s="19" t="s">
        <v>96</v>
      </c>
      <c r="E563" s="19"/>
    </row>
    <row r="564" spans="1:5" ht="12" customHeight="1">
      <c r="A564" s="16"/>
      <c r="B564" s="33" t="s">
        <v>383</v>
      </c>
      <c r="C564" s="43">
        <v>0</v>
      </c>
      <c r="D564" s="24">
        <v>-139.8</v>
      </c>
      <c r="E564" s="24"/>
    </row>
    <row r="565" spans="1:5" ht="12" customHeight="1">
      <c r="A565" s="16"/>
      <c r="B565" s="7"/>
      <c r="C565" s="43">
        <v>1000</v>
      </c>
      <c r="D565" s="24">
        <v>-116.4</v>
      </c>
      <c r="E565" s="24"/>
    </row>
    <row r="566" spans="1:5" ht="12" customHeight="1">
      <c r="A566" s="16"/>
      <c r="B566" s="7"/>
      <c r="C566" s="43"/>
      <c r="D566" s="24"/>
      <c r="E566" s="24"/>
    </row>
    <row r="567" spans="1:5" ht="12" customHeight="1">
      <c r="A567" s="16"/>
      <c r="B567" s="7"/>
      <c r="C567" s="43"/>
      <c r="D567" s="24"/>
      <c r="E567" s="24"/>
    </row>
    <row r="568" spans="1:5" ht="12" customHeight="1">
      <c r="A568" s="16"/>
      <c r="B568" s="7"/>
      <c r="C568" s="43"/>
      <c r="D568" s="24"/>
      <c r="E568" s="24"/>
    </row>
    <row r="569" spans="1:5" ht="12" customHeight="1">
      <c r="A569" s="16"/>
      <c r="B569" s="7"/>
      <c r="C569" s="43"/>
      <c r="D569" s="24"/>
      <c r="E569" s="24"/>
    </row>
    <row r="570" spans="1:5" ht="12" customHeight="1">
      <c r="A570" s="16"/>
      <c r="B570" s="7"/>
      <c r="C570" s="43"/>
      <c r="D570" s="24"/>
      <c r="E570" s="24"/>
    </row>
    <row r="571" spans="1:5" ht="12" customHeight="1">
      <c r="A571" s="29">
        <f>A563+1</f>
        <v>53</v>
      </c>
      <c r="B571" s="17" t="s">
        <v>95</v>
      </c>
      <c r="C571" s="17" t="s">
        <v>76</v>
      </c>
      <c r="D571" s="19" t="s">
        <v>96</v>
      </c>
      <c r="E571" s="19"/>
    </row>
    <row r="572" spans="1:5" ht="12" customHeight="1">
      <c r="A572" s="29"/>
      <c r="B572" s="33" t="s">
        <v>408</v>
      </c>
      <c r="C572" s="43">
        <v>0</v>
      </c>
      <c r="D572" s="24">
        <v>-264.6</v>
      </c>
      <c r="E572" s="24"/>
    </row>
    <row r="573" spans="1:5" ht="12" customHeight="1">
      <c r="A573" s="29"/>
      <c r="B573" s="7" t="s">
        <v>77</v>
      </c>
      <c r="C573" s="43">
        <v>1660</v>
      </c>
      <c r="D573" s="24">
        <v>-208</v>
      </c>
      <c r="E573" s="24"/>
    </row>
    <row r="574" spans="1:5" ht="12" customHeight="1">
      <c r="A574" s="29"/>
      <c r="B574" s="7" t="s">
        <v>78</v>
      </c>
      <c r="C574" s="43">
        <v>1773</v>
      </c>
      <c r="D574" s="24">
        <v>-207</v>
      </c>
      <c r="E574" s="24"/>
    </row>
    <row r="575" spans="1:5" ht="12" customHeight="1">
      <c r="A575" s="29"/>
      <c r="B575" s="7" t="s">
        <v>5</v>
      </c>
      <c r="C575" s="43">
        <v>2300</v>
      </c>
      <c r="D575" s="24">
        <v>-194</v>
      </c>
      <c r="E575" s="24"/>
    </row>
    <row r="576" spans="1:5" ht="12" customHeight="1">
      <c r="A576" s="29"/>
      <c r="B576" s="7"/>
      <c r="C576" s="43">
        <v>2500</v>
      </c>
      <c r="D576" s="24">
        <v>-194</v>
      </c>
      <c r="E576" s="24"/>
    </row>
    <row r="577" spans="1:5" ht="12" customHeight="1">
      <c r="A577" s="29"/>
      <c r="B577" s="7"/>
      <c r="C577" s="43"/>
      <c r="D577" s="24"/>
      <c r="E577" s="24"/>
    </row>
    <row r="578" spans="1:5" ht="12" customHeight="1">
      <c r="A578" s="29"/>
      <c r="B578" s="7"/>
      <c r="C578" s="43"/>
      <c r="D578" s="24"/>
      <c r="E578" s="24"/>
    </row>
    <row r="579" spans="1:5" ht="12" customHeight="1">
      <c r="A579" s="16">
        <f>A571+1</f>
        <v>54</v>
      </c>
      <c r="B579" s="17" t="s">
        <v>61</v>
      </c>
      <c r="C579" s="17" t="s">
        <v>76</v>
      </c>
      <c r="D579" s="19" t="s">
        <v>96</v>
      </c>
      <c r="E579" s="19"/>
    </row>
    <row r="580" spans="1:5" ht="12" customHeight="1">
      <c r="A580" s="16"/>
      <c r="B580" s="33" t="s">
        <v>376</v>
      </c>
      <c r="C580" s="43">
        <v>0</v>
      </c>
      <c r="D580" s="24">
        <v>-174</v>
      </c>
      <c r="E580" s="24"/>
    </row>
    <row r="581" spans="1:5" ht="12" customHeight="1">
      <c r="A581" s="16"/>
      <c r="B581" s="7" t="s">
        <v>78</v>
      </c>
      <c r="C581" s="43">
        <v>693</v>
      </c>
      <c r="D581" s="24">
        <v>-148</v>
      </c>
      <c r="E581" s="24"/>
    </row>
    <row r="582" spans="1:5" ht="12" customHeight="1">
      <c r="A582" s="16"/>
      <c r="B582" s="7" t="s">
        <v>77</v>
      </c>
      <c r="C582" s="43">
        <v>1145</v>
      </c>
      <c r="D582" s="24">
        <v>-130</v>
      </c>
      <c r="E582" s="24"/>
    </row>
    <row r="583" spans="1:5" ht="12" customHeight="1">
      <c r="A583" s="16"/>
      <c r="B583" s="7" t="s">
        <v>79</v>
      </c>
      <c r="C583" s="43">
        <v>1180</v>
      </c>
      <c r="D583" s="24">
        <v>-129</v>
      </c>
      <c r="E583" s="24"/>
    </row>
    <row r="584" spans="1:5" ht="12" customHeight="1">
      <c r="A584" s="16"/>
      <c r="B584" s="7" t="s">
        <v>5</v>
      </c>
      <c r="C584" s="43">
        <v>1775</v>
      </c>
      <c r="D584" s="24">
        <v>-96</v>
      </c>
      <c r="E584" s="24"/>
    </row>
    <row r="585" spans="1:5" ht="12" customHeight="1">
      <c r="A585" s="16"/>
      <c r="B585" s="7"/>
      <c r="C585" s="43">
        <v>2500</v>
      </c>
      <c r="D585" s="24">
        <v>-75</v>
      </c>
      <c r="E585" s="24"/>
    </row>
    <row r="586" spans="1:5" ht="12" customHeight="1">
      <c r="A586" s="16"/>
      <c r="B586" s="7"/>
      <c r="C586" s="43"/>
      <c r="D586" s="24"/>
      <c r="E586" s="24"/>
    </row>
    <row r="587" spans="1:5" ht="12" customHeight="1">
      <c r="A587" s="29">
        <f>A579+1</f>
        <v>55</v>
      </c>
      <c r="B587" s="17" t="s">
        <v>62</v>
      </c>
      <c r="C587" s="17" t="s">
        <v>76</v>
      </c>
      <c r="D587" s="19" t="s">
        <v>96</v>
      </c>
      <c r="E587" s="19"/>
    </row>
    <row r="588" spans="1:5" ht="12" customHeight="1">
      <c r="A588" s="29"/>
      <c r="B588" s="33" t="s">
        <v>391</v>
      </c>
      <c r="C588" s="43">
        <v>0</v>
      </c>
      <c r="D588" s="24">
        <v>-222.5</v>
      </c>
      <c r="E588" s="24"/>
    </row>
    <row r="589" spans="1:5" ht="12" customHeight="1">
      <c r="A589" s="29"/>
      <c r="B589" s="7" t="s">
        <v>5</v>
      </c>
      <c r="C589" s="43">
        <v>1176</v>
      </c>
      <c r="D589" s="24">
        <v>-182</v>
      </c>
      <c r="E589" s="24"/>
    </row>
    <row r="590" spans="1:5" ht="12" customHeight="1">
      <c r="A590" s="29"/>
      <c r="B590" s="7" t="s">
        <v>78</v>
      </c>
      <c r="C590" s="43">
        <v>2125</v>
      </c>
      <c r="D590" s="24">
        <v>-175</v>
      </c>
      <c r="E590" s="24"/>
    </row>
    <row r="591" spans="1:5" ht="12" customHeight="1">
      <c r="A591" s="29"/>
      <c r="B591" s="7"/>
      <c r="C591" s="43">
        <v>2500</v>
      </c>
      <c r="D591" s="24">
        <v>-171</v>
      </c>
      <c r="E591" s="24"/>
    </row>
    <row r="592" spans="1:5" ht="12" customHeight="1">
      <c r="A592" s="29"/>
      <c r="B592" s="7"/>
      <c r="C592" s="43"/>
      <c r="D592" s="24"/>
      <c r="E592" s="24"/>
    </row>
    <row r="593" spans="1:5" ht="12" customHeight="1">
      <c r="A593" s="29"/>
      <c r="B593" s="7"/>
      <c r="C593" s="43"/>
      <c r="D593" s="24"/>
      <c r="E593" s="24"/>
    </row>
    <row r="594" spans="1:5" ht="12" customHeight="1">
      <c r="A594" s="29"/>
      <c r="B594" s="7"/>
      <c r="C594" s="43"/>
      <c r="D594" s="24"/>
      <c r="E594" s="24"/>
    </row>
    <row r="595" spans="1:3" ht="12" customHeight="1">
      <c r="A595" s="16">
        <f>A587+1</f>
        <v>56</v>
      </c>
      <c r="C595"/>
    </row>
    <row r="596" spans="1:3" ht="12" customHeight="1">
      <c r="A596" s="16"/>
      <c r="C596"/>
    </row>
    <row r="597" spans="1:3" ht="12" customHeight="1">
      <c r="A597" s="16"/>
      <c r="C597"/>
    </row>
    <row r="598" spans="1:3" ht="12" customHeight="1">
      <c r="A598" s="16"/>
      <c r="C598"/>
    </row>
    <row r="599" spans="1:3" ht="12" customHeight="1">
      <c r="A599" s="16"/>
      <c r="C599"/>
    </row>
    <row r="600" spans="1:3" ht="12" customHeight="1">
      <c r="A600" s="16"/>
      <c r="C600"/>
    </row>
    <row r="601" spans="1:3" ht="12" customHeight="1">
      <c r="A601" s="16"/>
      <c r="C601"/>
    </row>
    <row r="602" spans="1:3" ht="12" customHeight="1">
      <c r="A602" s="16"/>
      <c r="C602"/>
    </row>
    <row r="603" spans="1:3" ht="12" customHeight="1">
      <c r="A603" s="29">
        <f>A595+1</f>
        <v>57</v>
      </c>
      <c r="C603"/>
    </row>
    <row r="604" spans="1:3" ht="12" customHeight="1">
      <c r="A604" s="29"/>
      <c r="C604"/>
    </row>
    <row r="605" spans="1:3" ht="12" customHeight="1">
      <c r="A605" s="29"/>
      <c r="C605"/>
    </row>
    <row r="606" spans="1:3" ht="12" customHeight="1">
      <c r="A606" s="29"/>
      <c r="C606"/>
    </row>
    <row r="607" spans="1:3" ht="12" customHeight="1">
      <c r="A607" s="29"/>
      <c r="C607"/>
    </row>
    <row r="608" spans="1:3" ht="12" customHeight="1">
      <c r="A608" s="29"/>
      <c r="C608"/>
    </row>
    <row r="609" spans="1:3" ht="12" customHeight="1">
      <c r="A609" s="29"/>
      <c r="C609"/>
    </row>
    <row r="610" spans="1:3" ht="12" customHeight="1">
      <c r="A610" s="29"/>
      <c r="C610"/>
    </row>
    <row r="611" spans="1:3" ht="12" customHeight="1">
      <c r="A611" s="16">
        <f>A603+1</f>
        <v>58</v>
      </c>
      <c r="C611"/>
    </row>
    <row r="612" spans="1:3" ht="12" customHeight="1">
      <c r="A612" s="16"/>
      <c r="C612"/>
    </row>
    <row r="613" spans="1:3" ht="12" customHeight="1">
      <c r="A613" s="16"/>
      <c r="C613"/>
    </row>
    <row r="614" spans="1:3" ht="12" customHeight="1">
      <c r="A614" s="16"/>
      <c r="C614"/>
    </row>
    <row r="615" spans="1:3" ht="12" customHeight="1">
      <c r="A615" s="16"/>
      <c r="C615"/>
    </row>
    <row r="616" spans="1:3" ht="12" customHeight="1">
      <c r="A616" s="16"/>
      <c r="C616"/>
    </row>
    <row r="617" spans="1:3" ht="12" customHeight="1">
      <c r="A617" s="16"/>
      <c r="C617"/>
    </row>
    <row r="618" spans="1:3" ht="12" customHeight="1">
      <c r="A618" s="16"/>
      <c r="C618"/>
    </row>
    <row r="619" spans="1:3" ht="12" customHeight="1">
      <c r="A619" s="29">
        <f>A611+1</f>
        <v>59</v>
      </c>
      <c r="C619"/>
    </row>
    <row r="620" spans="1:3" ht="12" customHeight="1">
      <c r="A620" s="29"/>
      <c r="C620"/>
    </row>
    <row r="621" spans="1:3" ht="12" customHeight="1">
      <c r="A621" s="29"/>
      <c r="C621"/>
    </row>
    <row r="622" spans="1:3" ht="12" customHeight="1">
      <c r="A622" s="29"/>
      <c r="C622"/>
    </row>
    <row r="623" spans="1:3" ht="12" customHeight="1">
      <c r="A623" s="29"/>
      <c r="C623"/>
    </row>
    <row r="624" ht="12" customHeight="1">
      <c r="A624" s="29"/>
    </row>
    <row r="625" ht="12" customHeight="1">
      <c r="A625" s="29"/>
    </row>
    <row r="626" ht="12" customHeight="1">
      <c r="A626" s="29"/>
    </row>
    <row r="627" ht="12" customHeight="1">
      <c r="A627" s="16">
        <f>A619+1</f>
        <v>60</v>
      </c>
    </row>
    <row r="628" ht="12" customHeight="1">
      <c r="A628" s="16"/>
    </row>
    <row r="629" ht="12" customHeight="1">
      <c r="A629" s="16"/>
    </row>
    <row r="630" ht="12" customHeight="1">
      <c r="A630" s="16"/>
    </row>
    <row r="631" ht="12" customHeight="1">
      <c r="A631" s="16"/>
    </row>
    <row r="632" ht="12" customHeight="1">
      <c r="A632" s="16"/>
    </row>
    <row r="633" ht="12" customHeight="1">
      <c r="A633" s="16"/>
    </row>
    <row r="634" ht="12" customHeight="1">
      <c r="A634" s="16"/>
    </row>
    <row r="635" ht="12" customHeight="1">
      <c r="A635" s="29">
        <f>A627+1</f>
        <v>61</v>
      </c>
    </row>
    <row r="636" ht="12" customHeight="1">
      <c r="A636" s="29"/>
    </row>
    <row r="637" ht="12" customHeight="1">
      <c r="A637" s="29"/>
    </row>
    <row r="638" ht="12" customHeight="1">
      <c r="A638" s="29"/>
    </row>
    <row r="639" ht="12" customHeight="1">
      <c r="A639" s="29"/>
    </row>
    <row r="640" ht="12" customHeight="1">
      <c r="A640" s="29"/>
    </row>
    <row r="641" ht="12" customHeight="1">
      <c r="A641" s="29"/>
    </row>
    <row r="642" ht="12" customHeight="1">
      <c r="A642" s="29"/>
    </row>
    <row r="643" ht="12" customHeight="1">
      <c r="A643" s="16">
        <f>A635+1</f>
        <v>62</v>
      </c>
    </row>
    <row r="644" ht="12" customHeight="1">
      <c r="A644" s="16"/>
    </row>
    <row r="645" ht="12" customHeight="1">
      <c r="A645" s="16"/>
    </row>
    <row r="646" ht="12" customHeight="1">
      <c r="A646" s="16"/>
    </row>
    <row r="647" ht="12" customHeight="1">
      <c r="A647" s="16"/>
    </row>
    <row r="648" ht="12" customHeight="1">
      <c r="A648" s="16"/>
    </row>
    <row r="649" ht="12" customHeight="1">
      <c r="A649" s="16"/>
    </row>
    <row r="650" ht="12" customHeight="1">
      <c r="A650" s="16"/>
    </row>
    <row r="651" ht="12" customHeight="1">
      <c r="A651" s="29">
        <f>A643+1</f>
        <v>63</v>
      </c>
    </row>
    <row r="652" ht="12" customHeight="1">
      <c r="A652" s="29"/>
    </row>
    <row r="653" ht="12" customHeight="1">
      <c r="A653" s="29"/>
    </row>
    <row r="654" ht="12" customHeight="1">
      <c r="A654" s="29"/>
    </row>
    <row r="655" ht="12" customHeight="1">
      <c r="A655" s="29"/>
    </row>
    <row r="656" ht="12" customHeight="1">
      <c r="A656" s="29"/>
    </row>
    <row r="657" ht="12" customHeight="1">
      <c r="A657" s="29"/>
    </row>
    <row r="658" ht="12" customHeight="1">
      <c r="A658" s="29"/>
    </row>
    <row r="659" ht="12" customHeight="1">
      <c r="A659" s="16">
        <f>A651+1</f>
        <v>64</v>
      </c>
    </row>
    <row r="660" ht="12" customHeight="1">
      <c r="A660" s="16"/>
    </row>
    <row r="661" ht="12" customHeight="1">
      <c r="A661" s="16"/>
    </row>
    <row r="662" ht="12" customHeight="1">
      <c r="A662" s="16"/>
    </row>
    <row r="663" ht="12" customHeight="1">
      <c r="A663" s="16"/>
    </row>
    <row r="664" ht="12" customHeight="1">
      <c r="A664" s="16"/>
    </row>
    <row r="665" ht="12" customHeight="1">
      <c r="A665" s="16"/>
    </row>
    <row r="666" ht="12" customHeight="1">
      <c r="A666" s="16"/>
    </row>
    <row r="667" ht="12" customHeight="1">
      <c r="A667" s="29">
        <f>A659+1</f>
        <v>65</v>
      </c>
    </row>
    <row r="668" ht="12" customHeight="1">
      <c r="A668" s="29"/>
    </row>
    <row r="669" ht="12" customHeight="1">
      <c r="A669" s="29"/>
    </row>
    <row r="670" ht="12" customHeight="1">
      <c r="A670" s="29"/>
    </row>
    <row r="671" ht="12" customHeight="1">
      <c r="A671" s="29"/>
    </row>
    <row r="672" ht="12" customHeight="1">
      <c r="A672" s="29"/>
    </row>
    <row r="673" ht="12" customHeight="1">
      <c r="A673" s="29"/>
    </row>
    <row r="674" ht="12" customHeight="1">
      <c r="A674" s="29"/>
    </row>
  </sheetData>
  <sheetProtection/>
  <printOptions/>
  <pageMargins left="0.75" right="0.75" top="1" bottom="1" header="0.5" footer="0.5"/>
  <pageSetup horizontalDpi="600" verticalDpi="600" orientation="portrait" r:id="rId2"/>
  <drawing r:id="rId1"/>
</worksheet>
</file>

<file path=xl/worksheets/sheet13.xml><?xml version="1.0" encoding="utf-8"?>
<worksheet xmlns="http://schemas.openxmlformats.org/spreadsheetml/2006/main" xmlns:r="http://schemas.openxmlformats.org/officeDocument/2006/relationships">
  <sheetPr codeName="Sheet3"/>
  <dimension ref="A1:AJ1064"/>
  <sheetViews>
    <sheetView showGridLines="0" zoomScalePageLayoutView="0" workbookViewId="0" topLeftCell="A1">
      <selection activeCell="D612" sqref="D612:D618"/>
    </sheetView>
  </sheetViews>
  <sheetFormatPr defaultColWidth="9.140625" defaultRowHeight="12.75"/>
  <cols>
    <col min="1" max="1" width="6.421875" style="21" customWidth="1"/>
    <col min="2" max="2" width="26.7109375" style="38" customWidth="1"/>
    <col min="3" max="3" width="5.00390625" style="38" bestFit="1" customWidth="1"/>
    <col min="4" max="4" width="20.8515625" style="23" customWidth="1"/>
    <col min="5" max="5" width="21.421875" style="38" bestFit="1" customWidth="1"/>
    <col min="6" max="6" width="15.421875" style="38" customWidth="1"/>
    <col min="7" max="7" width="12.57421875" style="38" bestFit="1" customWidth="1"/>
    <col min="8" max="8" width="20.57421875" style="38" customWidth="1"/>
    <col min="9" max="9" width="9.140625" style="54" customWidth="1"/>
    <col min="10" max="10" width="14.140625" style="38" customWidth="1"/>
    <col min="11" max="11" width="5.00390625" style="38" bestFit="1" customWidth="1"/>
    <col min="12" max="13" width="12.421875" style="38" bestFit="1" customWidth="1"/>
    <col min="14" max="14" width="21.7109375" style="38" bestFit="1" customWidth="1"/>
    <col min="15" max="17" width="9.140625" style="38" customWidth="1"/>
    <col min="18" max="18" width="21.421875" style="38" bestFit="1" customWidth="1"/>
    <col min="19" max="19" width="9.140625" style="38" customWidth="1"/>
    <col min="20" max="20" width="18.421875" style="38" bestFit="1" customWidth="1"/>
    <col min="21" max="29" width="9.140625" style="54" customWidth="1"/>
  </cols>
  <sheetData>
    <row r="1" spans="1:12" ht="18" customHeight="1">
      <c r="A1" s="6" t="s">
        <v>418</v>
      </c>
      <c r="D1" s="146"/>
      <c r="H1" s="146"/>
      <c r="L1" s="146"/>
    </row>
    <row r="2" spans="1:28" ht="18" customHeight="1">
      <c r="A2" s="6"/>
      <c r="B2" s="30" t="s">
        <v>69</v>
      </c>
      <c r="D2" s="146"/>
      <c r="F2" s="30" t="s">
        <v>70</v>
      </c>
      <c r="G2" s="146"/>
      <c r="H2" s="146"/>
      <c r="J2" s="30" t="s">
        <v>71</v>
      </c>
      <c r="K2" s="146"/>
      <c r="L2" s="146"/>
      <c r="M2" s="54"/>
      <c r="N2" s="30" t="s">
        <v>72</v>
      </c>
      <c r="O2" s="146"/>
      <c r="P2" s="146"/>
      <c r="Q2" s="54"/>
      <c r="R2" s="30" t="s">
        <v>73</v>
      </c>
      <c r="S2" s="146"/>
      <c r="T2" s="146"/>
      <c r="V2" s="30" t="s">
        <v>74</v>
      </c>
      <c r="W2" s="146"/>
      <c r="X2" s="146"/>
      <c r="Z2" s="30"/>
      <c r="AA2" s="146"/>
      <c r="AB2" s="146"/>
    </row>
    <row r="3" spans="1:29" s="18" customFormat="1" ht="15.75">
      <c r="A3" s="16">
        <v>1</v>
      </c>
      <c r="B3" s="30" t="s">
        <v>9</v>
      </c>
      <c r="C3" s="34" t="s">
        <v>76</v>
      </c>
      <c r="D3" s="39" t="s">
        <v>96</v>
      </c>
      <c r="E3" s="34"/>
      <c r="F3" s="30" t="s">
        <v>4</v>
      </c>
      <c r="G3" s="34" t="s">
        <v>76</v>
      </c>
      <c r="H3" s="39" t="s">
        <v>96</v>
      </c>
      <c r="I3" s="41"/>
      <c r="J3" s="30" t="s">
        <v>48</v>
      </c>
      <c r="K3" s="34" t="s">
        <v>76</v>
      </c>
      <c r="L3" s="39" t="s">
        <v>96</v>
      </c>
      <c r="M3" s="41"/>
      <c r="N3" s="30" t="s">
        <v>29</v>
      </c>
      <c r="O3" s="34" t="s">
        <v>76</v>
      </c>
      <c r="P3" s="39" t="s">
        <v>96</v>
      </c>
      <c r="Q3" s="41"/>
      <c r="R3" s="30" t="s">
        <v>42</v>
      </c>
      <c r="S3" s="34" t="s">
        <v>76</v>
      </c>
      <c r="T3" s="39" t="s">
        <v>96</v>
      </c>
      <c r="U3" s="41"/>
      <c r="V3" s="34" t="s">
        <v>35</v>
      </c>
      <c r="W3" s="34" t="s">
        <v>76</v>
      </c>
      <c r="X3" s="39" t="s">
        <v>96</v>
      </c>
      <c r="Y3" s="41"/>
      <c r="AC3" s="41"/>
    </row>
    <row r="4" spans="1:24" ht="15.75">
      <c r="A4" s="16"/>
      <c r="B4" s="34" t="s">
        <v>456</v>
      </c>
      <c r="C4" s="37">
        <v>0</v>
      </c>
      <c r="D4" s="23">
        <v>-12.3</v>
      </c>
      <c r="F4" s="34" t="s">
        <v>457</v>
      </c>
      <c r="G4" s="37">
        <v>0</v>
      </c>
      <c r="H4" s="23">
        <v>-13.8</v>
      </c>
      <c r="J4" s="34" t="s">
        <v>458</v>
      </c>
      <c r="K4" s="37">
        <v>0</v>
      </c>
      <c r="L4" s="23">
        <v>-22.6</v>
      </c>
      <c r="N4" s="34" t="s">
        <v>459</v>
      </c>
      <c r="O4" s="37">
        <v>0</v>
      </c>
      <c r="P4" s="23">
        <v>-29.2</v>
      </c>
      <c r="R4" s="34" t="s">
        <v>460</v>
      </c>
      <c r="S4" s="37">
        <v>0</v>
      </c>
      <c r="T4" s="23">
        <v>-35.9</v>
      </c>
      <c r="V4" s="30" t="s">
        <v>461</v>
      </c>
      <c r="W4" s="37">
        <v>0</v>
      </c>
      <c r="X4" s="23">
        <v>-38.2</v>
      </c>
    </row>
    <row r="5" spans="1:24" ht="12.75">
      <c r="A5" s="16"/>
      <c r="C5" s="37">
        <v>2500</v>
      </c>
      <c r="D5" s="23">
        <v>27.4</v>
      </c>
      <c r="G5" s="37">
        <v>1000</v>
      </c>
      <c r="H5" s="23">
        <v>-8.2</v>
      </c>
      <c r="J5" s="38" t="s">
        <v>5</v>
      </c>
      <c r="K5" s="37">
        <v>469</v>
      </c>
      <c r="L5" s="23">
        <v>-8.4</v>
      </c>
      <c r="N5" s="38" t="s">
        <v>77</v>
      </c>
      <c r="O5" s="37">
        <v>580</v>
      </c>
      <c r="P5" s="23">
        <v>-12.8</v>
      </c>
      <c r="R5" s="38" t="s">
        <v>77</v>
      </c>
      <c r="S5" s="37">
        <v>1000</v>
      </c>
      <c r="T5" s="23">
        <v>3.7</v>
      </c>
      <c r="V5" s="38" t="s">
        <v>78</v>
      </c>
      <c r="W5" s="37">
        <v>317</v>
      </c>
      <c r="X5" s="23">
        <v>-30.6</v>
      </c>
    </row>
    <row r="6" spans="1:24" ht="12.75">
      <c r="A6" s="16"/>
      <c r="C6" s="37"/>
      <c r="G6" s="42"/>
      <c r="H6" s="23"/>
      <c r="J6" s="38" t="s">
        <v>78</v>
      </c>
      <c r="K6" s="37">
        <v>491</v>
      </c>
      <c r="L6" s="23">
        <v>-6.6</v>
      </c>
      <c r="N6" s="38" t="s">
        <v>5</v>
      </c>
      <c r="O6" s="37">
        <v>630</v>
      </c>
      <c r="P6" s="23">
        <v>-11.6</v>
      </c>
      <c r="S6" s="37"/>
      <c r="T6" s="23"/>
      <c r="V6" s="38" t="s">
        <v>79</v>
      </c>
      <c r="W6" s="37">
        <v>553</v>
      </c>
      <c r="X6" s="23">
        <v>-25</v>
      </c>
    </row>
    <row r="7" spans="1:24" ht="12.75">
      <c r="A7" s="16"/>
      <c r="C7" s="37"/>
      <c r="G7" s="42"/>
      <c r="H7" s="23"/>
      <c r="J7" s="38" t="s">
        <v>79</v>
      </c>
      <c r="K7" s="37">
        <v>1000</v>
      </c>
      <c r="L7" s="23">
        <v>-1</v>
      </c>
      <c r="O7" s="37">
        <v>1500</v>
      </c>
      <c r="P7" s="23">
        <v>0</v>
      </c>
      <c r="S7" s="37"/>
      <c r="T7" s="23"/>
      <c r="V7" s="38"/>
      <c r="W7" s="37">
        <v>1000</v>
      </c>
      <c r="X7" s="23">
        <v>-13.8</v>
      </c>
    </row>
    <row r="8" spans="1:24" ht="12.75">
      <c r="A8" s="16"/>
      <c r="C8" s="37"/>
      <c r="G8" s="42"/>
      <c r="H8" s="23"/>
      <c r="K8" s="37"/>
      <c r="L8" s="23"/>
      <c r="O8" s="37"/>
      <c r="P8" s="23"/>
      <c r="S8" s="37"/>
      <c r="T8" s="23"/>
      <c r="V8" s="38"/>
      <c r="W8" s="42"/>
      <c r="X8" s="48"/>
    </row>
    <row r="9" spans="1:28" ht="12.75">
      <c r="A9" s="16"/>
      <c r="C9" s="37"/>
      <c r="G9" s="42"/>
      <c r="H9" s="23"/>
      <c r="K9" s="37"/>
      <c r="L9" s="23"/>
      <c r="O9" s="37"/>
      <c r="P9" s="23"/>
      <c r="S9" s="37"/>
      <c r="T9" s="23"/>
      <c r="V9" s="38"/>
      <c r="W9" s="42"/>
      <c r="X9" s="48"/>
      <c r="Z9" s="38"/>
      <c r="AA9" s="38"/>
      <c r="AB9" s="38"/>
    </row>
    <row r="10" spans="1:28" ht="12.75">
      <c r="A10" s="16"/>
      <c r="C10" s="37"/>
      <c r="G10" s="42"/>
      <c r="H10" s="23"/>
      <c r="K10" s="37"/>
      <c r="L10" s="23"/>
      <c r="O10" s="37"/>
      <c r="P10" s="23"/>
      <c r="S10" s="37"/>
      <c r="T10" s="23"/>
      <c r="V10" s="38"/>
      <c r="W10" s="42"/>
      <c r="X10" s="48"/>
      <c r="Z10" s="38"/>
      <c r="AA10" s="38"/>
      <c r="AB10" s="38"/>
    </row>
    <row r="11" spans="1:24" ht="15.75">
      <c r="A11" s="29">
        <f>A3+1</f>
        <v>2</v>
      </c>
      <c r="B11" s="30" t="s">
        <v>23</v>
      </c>
      <c r="C11" s="34" t="s">
        <v>76</v>
      </c>
      <c r="D11" s="39" t="s">
        <v>96</v>
      </c>
      <c r="F11" s="30" t="s">
        <v>39</v>
      </c>
      <c r="G11" s="34" t="s">
        <v>76</v>
      </c>
      <c r="H11" s="39" t="s">
        <v>96</v>
      </c>
      <c r="J11" s="34" t="s">
        <v>59</v>
      </c>
      <c r="K11" s="34" t="s">
        <v>76</v>
      </c>
      <c r="L11" s="39" t="s">
        <v>96</v>
      </c>
      <c r="N11" s="34" t="s">
        <v>19</v>
      </c>
      <c r="O11" s="34" t="s">
        <v>76</v>
      </c>
      <c r="P11" s="39" t="s">
        <v>96</v>
      </c>
      <c r="R11" s="34" t="s">
        <v>3</v>
      </c>
      <c r="S11" s="34" t="s">
        <v>76</v>
      </c>
      <c r="T11" s="39" t="s">
        <v>96</v>
      </c>
      <c r="V11" s="34" t="s">
        <v>21</v>
      </c>
      <c r="W11" s="34" t="s">
        <v>76</v>
      </c>
      <c r="X11" s="39" t="s">
        <v>96</v>
      </c>
    </row>
    <row r="12" spans="1:29" s="18" customFormat="1" ht="15.75">
      <c r="A12" s="29"/>
      <c r="B12" s="34" t="s">
        <v>462</v>
      </c>
      <c r="C12" s="37">
        <v>0</v>
      </c>
      <c r="D12" s="23">
        <v>-29</v>
      </c>
      <c r="E12" s="34"/>
      <c r="F12" s="34" t="s">
        <v>463</v>
      </c>
      <c r="G12" s="37">
        <v>0</v>
      </c>
      <c r="H12" s="23">
        <v>-28.7</v>
      </c>
      <c r="I12" s="41"/>
      <c r="J12" s="30" t="s">
        <v>464</v>
      </c>
      <c r="K12" s="37">
        <v>0</v>
      </c>
      <c r="L12" s="23">
        <v>-36.1</v>
      </c>
      <c r="M12" s="41"/>
      <c r="N12" s="30" t="s">
        <v>465</v>
      </c>
      <c r="O12" s="37">
        <v>0</v>
      </c>
      <c r="P12" s="23">
        <v>-45</v>
      </c>
      <c r="Q12" s="41"/>
      <c r="R12" s="30" t="s">
        <v>466</v>
      </c>
      <c r="S12" s="37">
        <v>0</v>
      </c>
      <c r="T12" s="23">
        <v>-47.2</v>
      </c>
      <c r="U12" s="41"/>
      <c r="V12" s="30" t="s">
        <v>467</v>
      </c>
      <c r="W12" s="37">
        <v>0</v>
      </c>
      <c r="X12" s="23">
        <v>-53.4</v>
      </c>
      <c r="Y12" s="41"/>
      <c r="AC12" s="41"/>
    </row>
    <row r="13" spans="1:24" ht="12.75">
      <c r="A13" s="29"/>
      <c r="B13" s="38" t="s">
        <v>77</v>
      </c>
      <c r="C13" s="37">
        <v>2500</v>
      </c>
      <c r="D13" s="23">
        <v>-4</v>
      </c>
      <c r="G13" s="37">
        <v>856</v>
      </c>
      <c r="H13" s="23">
        <v>0</v>
      </c>
      <c r="J13" s="38" t="s">
        <v>5</v>
      </c>
      <c r="K13" s="37">
        <v>548</v>
      </c>
      <c r="L13" s="23">
        <v>-15</v>
      </c>
      <c r="O13" s="37">
        <v>2500</v>
      </c>
      <c r="P13" s="23">
        <v>-52.3</v>
      </c>
      <c r="R13" s="38" t="s">
        <v>5</v>
      </c>
      <c r="S13" s="37">
        <v>395</v>
      </c>
      <c r="T13" s="23">
        <v>-35.2</v>
      </c>
      <c r="V13" s="38" t="s">
        <v>77</v>
      </c>
      <c r="W13" s="37">
        <v>550</v>
      </c>
      <c r="X13" s="23">
        <v>-33</v>
      </c>
    </row>
    <row r="14" spans="1:24" ht="12.75">
      <c r="A14" s="29"/>
      <c r="C14" s="42"/>
      <c r="G14" s="42"/>
      <c r="H14" s="23"/>
      <c r="K14" s="37">
        <v>1500</v>
      </c>
      <c r="L14" s="23">
        <v>-0.8</v>
      </c>
      <c r="O14" s="37"/>
      <c r="P14" s="23"/>
      <c r="R14" s="38" t="s">
        <v>79</v>
      </c>
      <c r="S14" s="37">
        <v>886</v>
      </c>
      <c r="T14" s="23">
        <v>-36</v>
      </c>
      <c r="V14" s="38" t="s">
        <v>5</v>
      </c>
      <c r="W14" s="37">
        <v>577</v>
      </c>
      <c r="X14" s="23">
        <v>-30.8</v>
      </c>
    </row>
    <row r="15" spans="1:24" ht="12.75">
      <c r="A15" s="29"/>
      <c r="C15" s="37"/>
      <c r="G15" s="42"/>
      <c r="H15" s="23"/>
      <c r="K15" s="37"/>
      <c r="L15" s="23"/>
      <c r="O15" s="37"/>
      <c r="P15" s="23"/>
      <c r="S15" s="37">
        <v>2500</v>
      </c>
      <c r="T15" s="23">
        <v>-16.4</v>
      </c>
      <c r="V15" s="38" t="s">
        <v>79</v>
      </c>
      <c r="W15" s="37">
        <v>630</v>
      </c>
      <c r="X15" s="23">
        <v>-30</v>
      </c>
    </row>
    <row r="16" spans="1:28" ht="12.75">
      <c r="A16" s="29"/>
      <c r="C16" s="37"/>
      <c r="G16" s="42"/>
      <c r="H16" s="23"/>
      <c r="K16" s="37"/>
      <c r="L16" s="23"/>
      <c r="O16" s="37"/>
      <c r="P16" s="23"/>
      <c r="S16" s="37"/>
      <c r="T16" s="23"/>
      <c r="V16" s="38"/>
      <c r="W16" s="37">
        <v>1800</v>
      </c>
      <c r="X16" s="23">
        <v>0</v>
      </c>
      <c r="Z16" s="38"/>
      <c r="AA16" s="38"/>
      <c r="AB16" s="38"/>
    </row>
    <row r="17" spans="1:28" ht="12.75">
      <c r="A17" s="29"/>
      <c r="C17" s="37"/>
      <c r="G17" s="42"/>
      <c r="H17" s="23"/>
      <c r="K17" s="37"/>
      <c r="L17" s="23"/>
      <c r="O17" s="37"/>
      <c r="P17" s="23"/>
      <c r="S17" s="37"/>
      <c r="T17" s="23"/>
      <c r="V17" s="38"/>
      <c r="W17" s="37"/>
      <c r="X17" s="23"/>
      <c r="Z17" s="38"/>
      <c r="AA17" s="38"/>
      <c r="AB17" s="38"/>
    </row>
    <row r="18" spans="1:28" ht="12.75">
      <c r="A18" s="29"/>
      <c r="C18" s="37"/>
      <c r="G18" s="42"/>
      <c r="H18" s="23"/>
      <c r="K18" s="37"/>
      <c r="L18" s="23"/>
      <c r="O18" s="37"/>
      <c r="P18" s="23"/>
      <c r="S18" s="37"/>
      <c r="T18" s="23"/>
      <c r="V18" s="38"/>
      <c r="W18" s="37"/>
      <c r="X18" s="23"/>
      <c r="Z18" s="38"/>
      <c r="AA18" s="38"/>
      <c r="AB18" s="38"/>
    </row>
    <row r="19" spans="1:24" ht="15.75">
      <c r="A19" s="16">
        <f>A11+1</f>
        <v>3</v>
      </c>
      <c r="B19" s="34" t="s">
        <v>53</v>
      </c>
      <c r="C19" s="34" t="s">
        <v>76</v>
      </c>
      <c r="D19" s="39" t="s">
        <v>96</v>
      </c>
      <c r="F19" s="34" t="s">
        <v>35</v>
      </c>
      <c r="G19" s="34" t="s">
        <v>76</v>
      </c>
      <c r="H19" s="39" t="s">
        <v>96</v>
      </c>
      <c r="J19" s="34" t="s">
        <v>32</v>
      </c>
      <c r="K19" s="34" t="s">
        <v>76</v>
      </c>
      <c r="L19" s="39" t="s">
        <v>96</v>
      </c>
      <c r="N19" s="34" t="s">
        <v>46</v>
      </c>
      <c r="O19" s="34" t="s">
        <v>76</v>
      </c>
      <c r="P19" s="39" t="s">
        <v>96</v>
      </c>
      <c r="R19" s="30" t="s">
        <v>50</v>
      </c>
      <c r="S19" s="34" t="s">
        <v>76</v>
      </c>
      <c r="T19" s="39" t="s">
        <v>96</v>
      </c>
      <c r="V19" s="30" t="s">
        <v>15</v>
      </c>
      <c r="W19" s="34" t="s">
        <v>76</v>
      </c>
      <c r="X19" s="39" t="s">
        <v>96</v>
      </c>
    </row>
    <row r="20" spans="1:29" s="18" customFormat="1" ht="15.75">
      <c r="A20" s="16"/>
      <c r="B20" s="30" t="s">
        <v>468</v>
      </c>
      <c r="C20" s="37">
        <v>0</v>
      </c>
      <c r="D20" s="23">
        <v>-38.2</v>
      </c>
      <c r="E20" s="34"/>
      <c r="F20" s="30" t="s">
        <v>469</v>
      </c>
      <c r="G20" s="37">
        <v>0</v>
      </c>
      <c r="H20" s="23">
        <v>-44.5</v>
      </c>
      <c r="I20" s="41"/>
      <c r="J20" s="30" t="s">
        <v>470</v>
      </c>
      <c r="K20" s="37">
        <v>0</v>
      </c>
      <c r="L20" s="23">
        <v>-46.4</v>
      </c>
      <c r="M20" s="41"/>
      <c r="N20" s="30" t="s">
        <v>471</v>
      </c>
      <c r="O20" s="37">
        <v>0</v>
      </c>
      <c r="P20" s="23">
        <v>-59.2</v>
      </c>
      <c r="Q20" s="41"/>
      <c r="R20" s="34" t="s">
        <v>472</v>
      </c>
      <c r="S20" s="37">
        <v>0</v>
      </c>
      <c r="T20" s="23">
        <v>-63.4</v>
      </c>
      <c r="U20" s="41"/>
      <c r="V20" s="34" t="s">
        <v>473</v>
      </c>
      <c r="W20" s="37">
        <v>0</v>
      </c>
      <c r="X20" s="23">
        <v>-63.7</v>
      </c>
      <c r="Y20" s="41"/>
      <c r="AC20" s="41"/>
    </row>
    <row r="21" spans="1:24" ht="12.75">
      <c r="A21" s="16"/>
      <c r="B21" s="38" t="s">
        <v>77</v>
      </c>
      <c r="C21" s="37">
        <v>497</v>
      </c>
      <c r="D21" s="23">
        <v>-22.4</v>
      </c>
      <c r="F21" s="38" t="s">
        <v>78</v>
      </c>
      <c r="G21" s="37">
        <v>317</v>
      </c>
      <c r="H21" s="23">
        <v>-41.1</v>
      </c>
      <c r="J21" s="38" t="s">
        <v>77</v>
      </c>
      <c r="K21" s="37">
        <v>483</v>
      </c>
      <c r="L21" s="23">
        <v>-30.2</v>
      </c>
      <c r="N21" s="38" t="s">
        <v>77</v>
      </c>
      <c r="O21" s="37">
        <v>346</v>
      </c>
      <c r="P21" s="23">
        <v>-50.4</v>
      </c>
      <c r="R21" s="38" t="s">
        <v>5</v>
      </c>
      <c r="S21" s="37">
        <v>386</v>
      </c>
      <c r="T21" s="23">
        <v>-52.4</v>
      </c>
      <c r="V21" s="38" t="s">
        <v>77</v>
      </c>
      <c r="W21" s="37">
        <v>703</v>
      </c>
      <c r="X21" s="23">
        <v>-46.9</v>
      </c>
    </row>
    <row r="22" spans="1:24" ht="12.75">
      <c r="A22" s="16"/>
      <c r="B22" s="38" t="s">
        <v>5</v>
      </c>
      <c r="C22" s="37">
        <v>665</v>
      </c>
      <c r="D22" s="23">
        <v>-20</v>
      </c>
      <c r="F22" s="38" t="s">
        <v>79</v>
      </c>
      <c r="G22" s="37">
        <v>553</v>
      </c>
      <c r="H22" s="23">
        <v>-38.5</v>
      </c>
      <c r="J22" s="38" t="s">
        <v>5</v>
      </c>
      <c r="K22" s="37">
        <v>519</v>
      </c>
      <c r="L22" s="23">
        <v>-29.2</v>
      </c>
      <c r="N22" s="38" t="s">
        <v>5</v>
      </c>
      <c r="O22" s="37">
        <v>492</v>
      </c>
      <c r="P22" s="23">
        <v>-47</v>
      </c>
      <c r="R22" s="38" t="s">
        <v>78</v>
      </c>
      <c r="S22" s="37">
        <v>505</v>
      </c>
      <c r="T22" s="23">
        <v>-50.4</v>
      </c>
      <c r="V22" s="38" t="s">
        <v>78</v>
      </c>
      <c r="W22" s="37">
        <v>1356</v>
      </c>
      <c r="X22" s="23">
        <v>-41.2</v>
      </c>
    </row>
    <row r="23" spans="1:24" ht="12.75">
      <c r="A23" s="16"/>
      <c r="B23" s="38" t="s">
        <v>78</v>
      </c>
      <c r="C23" s="37">
        <v>723</v>
      </c>
      <c r="D23" s="23">
        <v>-28</v>
      </c>
      <c r="G23" s="37">
        <v>1000</v>
      </c>
      <c r="H23" s="23">
        <v>-32</v>
      </c>
      <c r="K23" s="37">
        <v>2500</v>
      </c>
      <c r="L23" s="23">
        <v>1.2</v>
      </c>
      <c r="N23" s="38" t="s">
        <v>78</v>
      </c>
      <c r="O23" s="37">
        <v>903</v>
      </c>
      <c r="P23" s="23">
        <v>-44.4</v>
      </c>
      <c r="R23" s="38" t="s">
        <v>79</v>
      </c>
      <c r="S23" s="37">
        <v>2473</v>
      </c>
      <c r="T23" s="23">
        <v>-17.2</v>
      </c>
      <c r="V23" s="38" t="s">
        <v>5</v>
      </c>
      <c r="W23" s="37">
        <v>1963</v>
      </c>
      <c r="X23" s="23">
        <v>-36.5</v>
      </c>
    </row>
    <row r="24" spans="1:24" ht="12.75">
      <c r="A24" s="16"/>
      <c r="B24" s="38" t="s">
        <v>79</v>
      </c>
      <c r="C24" s="37">
        <v>1200</v>
      </c>
      <c r="D24" s="23">
        <v>-12</v>
      </c>
      <c r="G24" s="37"/>
      <c r="H24" s="23"/>
      <c r="K24" s="37"/>
      <c r="L24" s="23"/>
      <c r="N24" s="38" t="s">
        <v>79</v>
      </c>
      <c r="O24" s="37">
        <v>1713</v>
      </c>
      <c r="P24" s="23">
        <v>-36</v>
      </c>
      <c r="S24" s="37">
        <v>2500</v>
      </c>
      <c r="T24" s="23">
        <v>-16.8</v>
      </c>
      <c r="V24" s="38"/>
      <c r="W24" s="37"/>
      <c r="X24" s="23"/>
    </row>
    <row r="25" spans="1:24" ht="12.75">
      <c r="A25" s="16"/>
      <c r="C25" s="37"/>
      <c r="G25" s="42"/>
      <c r="H25" s="23"/>
      <c r="K25" s="37"/>
      <c r="L25" s="23"/>
      <c r="O25" s="37">
        <v>2500</v>
      </c>
      <c r="P25" s="23">
        <v>-14</v>
      </c>
      <c r="S25" s="37"/>
      <c r="T25" s="23"/>
      <c r="V25" s="38"/>
      <c r="W25" s="37"/>
      <c r="X25" s="23"/>
    </row>
    <row r="26" spans="1:24" ht="12.75">
      <c r="A26" s="16"/>
      <c r="C26" s="37"/>
      <c r="G26" s="42"/>
      <c r="H26" s="23"/>
      <c r="K26" s="37"/>
      <c r="L26" s="23"/>
      <c r="O26" s="37"/>
      <c r="P26" s="23"/>
      <c r="S26" s="37"/>
      <c r="T26" s="23"/>
      <c r="V26" s="38"/>
      <c r="W26" s="37"/>
      <c r="X26" s="23"/>
    </row>
    <row r="27" spans="1:24" ht="15.75">
      <c r="A27" s="29">
        <f>A19+1</f>
        <v>4</v>
      </c>
      <c r="B27" s="34" t="s">
        <v>52</v>
      </c>
      <c r="C27" s="34" t="s">
        <v>76</v>
      </c>
      <c r="D27" s="39" t="s">
        <v>96</v>
      </c>
      <c r="F27" s="34" t="s">
        <v>8</v>
      </c>
      <c r="G27" s="34" t="s">
        <v>76</v>
      </c>
      <c r="H27" s="39" t="s">
        <v>96</v>
      </c>
      <c r="J27" s="30" t="s">
        <v>6</v>
      </c>
      <c r="K27" s="34" t="s">
        <v>76</v>
      </c>
      <c r="L27" s="39" t="s">
        <v>96</v>
      </c>
      <c r="N27" s="34" t="s">
        <v>18</v>
      </c>
      <c r="O27" s="34" t="s">
        <v>76</v>
      </c>
      <c r="P27" s="39" t="s">
        <v>96</v>
      </c>
      <c r="R27" s="34" t="s">
        <v>28</v>
      </c>
      <c r="S27" s="34" t="s">
        <v>76</v>
      </c>
      <c r="T27" s="39" t="s">
        <v>96</v>
      </c>
      <c r="V27" s="30" t="s">
        <v>36</v>
      </c>
      <c r="W27" s="34" t="s">
        <v>76</v>
      </c>
      <c r="X27" s="39" t="s">
        <v>96</v>
      </c>
    </row>
    <row r="28" spans="1:29" s="18" customFormat="1" ht="15.75">
      <c r="A28" s="29"/>
      <c r="B28" s="30" t="s">
        <v>474</v>
      </c>
      <c r="C28" s="37">
        <v>0</v>
      </c>
      <c r="D28" s="23">
        <v>-47.4</v>
      </c>
      <c r="E28" s="34"/>
      <c r="F28" s="30" t="s">
        <v>475</v>
      </c>
      <c r="G28" s="37">
        <v>0</v>
      </c>
      <c r="H28" s="23">
        <v>-59.2</v>
      </c>
      <c r="I28" s="41"/>
      <c r="J28" s="34" t="s">
        <v>476</v>
      </c>
      <c r="K28" s="37">
        <v>0</v>
      </c>
      <c r="L28" s="23">
        <v>-62.8</v>
      </c>
      <c r="M28" s="41"/>
      <c r="N28" s="30" t="s">
        <v>477</v>
      </c>
      <c r="O28" s="37">
        <v>0</v>
      </c>
      <c r="P28" s="23">
        <v>-64.8</v>
      </c>
      <c r="Q28" s="41"/>
      <c r="R28" s="30" t="s">
        <v>478</v>
      </c>
      <c r="S28" s="37">
        <v>0</v>
      </c>
      <c r="T28" s="23">
        <v>-73.5</v>
      </c>
      <c r="U28" s="41"/>
      <c r="V28" s="30" t="s">
        <v>479</v>
      </c>
      <c r="W28" s="37">
        <v>0</v>
      </c>
      <c r="X28" s="23">
        <v>-83.2</v>
      </c>
      <c r="Y28" s="41"/>
      <c r="Z28" s="41"/>
      <c r="AA28" s="41"/>
      <c r="AB28" s="41"/>
      <c r="AC28" s="41"/>
    </row>
    <row r="29" spans="1:24" ht="12.75">
      <c r="A29" s="29"/>
      <c r="B29" s="38" t="s">
        <v>77</v>
      </c>
      <c r="C29" s="37">
        <v>494</v>
      </c>
      <c r="D29" s="23">
        <v>-32.3</v>
      </c>
      <c r="F29" s="38" t="s">
        <v>77</v>
      </c>
      <c r="G29" s="37">
        <v>977</v>
      </c>
      <c r="H29" s="23">
        <v>-44.4</v>
      </c>
      <c r="J29" s="38" t="s">
        <v>78</v>
      </c>
      <c r="K29" s="37">
        <v>2313</v>
      </c>
      <c r="L29" s="23">
        <v>-44.4</v>
      </c>
      <c r="N29" s="38" t="s">
        <v>5</v>
      </c>
      <c r="O29" s="37">
        <v>357</v>
      </c>
      <c r="P29" s="23">
        <v>-55.2</v>
      </c>
      <c r="R29" s="38" t="s">
        <v>77</v>
      </c>
      <c r="S29" s="37">
        <v>860</v>
      </c>
      <c r="T29" s="23">
        <v>-43.6</v>
      </c>
      <c r="V29" s="38" t="s">
        <v>78</v>
      </c>
      <c r="W29" s="37">
        <v>601</v>
      </c>
      <c r="X29" s="23">
        <v>-62.5</v>
      </c>
    </row>
    <row r="30" spans="1:24" ht="12.75">
      <c r="A30" s="29"/>
      <c r="B30" s="38" t="s">
        <v>5</v>
      </c>
      <c r="C30" s="37">
        <v>507</v>
      </c>
      <c r="D30" s="23">
        <v>-32.1</v>
      </c>
      <c r="F30" s="38" t="s">
        <v>78</v>
      </c>
      <c r="G30" s="37">
        <v>1235</v>
      </c>
      <c r="H30" s="23">
        <v>-43.2</v>
      </c>
      <c r="K30" s="37">
        <v>2500</v>
      </c>
      <c r="L30" s="23">
        <v>-42.8</v>
      </c>
      <c r="N30" s="38" t="s">
        <v>78</v>
      </c>
      <c r="O30" s="37">
        <v>1210</v>
      </c>
      <c r="P30" s="23">
        <v>-40.6</v>
      </c>
      <c r="R30" s="38" t="s">
        <v>5</v>
      </c>
      <c r="S30" s="37">
        <v>900</v>
      </c>
      <c r="T30" s="23">
        <v>-42.8</v>
      </c>
      <c r="V30" s="38" t="s">
        <v>77</v>
      </c>
      <c r="W30" s="37">
        <v>771</v>
      </c>
      <c r="X30" s="23">
        <v>-58.6</v>
      </c>
    </row>
    <row r="31" spans="1:24" ht="12.75">
      <c r="A31" s="29"/>
      <c r="C31" s="37">
        <v>2500</v>
      </c>
      <c r="D31" s="23">
        <v>-9.4</v>
      </c>
      <c r="F31" s="38" t="s">
        <v>5</v>
      </c>
      <c r="G31" s="37">
        <v>1911</v>
      </c>
      <c r="H31" s="23">
        <v>-40</v>
      </c>
      <c r="K31" s="37"/>
      <c r="L31" s="23"/>
      <c r="O31" s="37">
        <v>2500</v>
      </c>
      <c r="P31" s="23">
        <v>-15.2</v>
      </c>
      <c r="R31" s="38" t="s">
        <v>78</v>
      </c>
      <c r="S31" s="37">
        <v>1517</v>
      </c>
      <c r="T31" s="23">
        <v>-37</v>
      </c>
      <c r="V31" s="38" t="s">
        <v>5</v>
      </c>
      <c r="W31" s="37">
        <v>1227</v>
      </c>
      <c r="X31" s="23">
        <v>-47.6</v>
      </c>
    </row>
    <row r="32" spans="1:24" ht="12.75">
      <c r="A32" s="29"/>
      <c r="C32" s="37"/>
      <c r="F32" s="38" t="s">
        <v>79</v>
      </c>
      <c r="G32" s="37">
        <v>2100</v>
      </c>
      <c r="H32" s="23">
        <v>-28.4</v>
      </c>
      <c r="K32" s="37"/>
      <c r="L32" s="23"/>
      <c r="O32" s="37"/>
      <c r="P32" s="23"/>
      <c r="R32" s="38" t="s">
        <v>79</v>
      </c>
      <c r="S32" s="37">
        <v>2309</v>
      </c>
      <c r="T32" s="23">
        <v>-26.4</v>
      </c>
      <c r="V32" s="38" t="s">
        <v>79</v>
      </c>
      <c r="W32" s="37">
        <v>2023</v>
      </c>
      <c r="X32" s="23">
        <v>-48.4</v>
      </c>
    </row>
    <row r="33" spans="1:24" ht="12.75">
      <c r="A33" s="29"/>
      <c r="C33" s="37"/>
      <c r="G33" s="37">
        <v>2500</v>
      </c>
      <c r="H33" s="23">
        <v>-13.2</v>
      </c>
      <c r="K33" s="37"/>
      <c r="L33" s="23"/>
      <c r="O33" s="37"/>
      <c r="P33" s="23"/>
      <c r="S33" s="37">
        <v>2500</v>
      </c>
      <c r="T33" s="23">
        <v>-23</v>
      </c>
      <c r="V33" s="38"/>
      <c r="W33" s="37">
        <v>2500</v>
      </c>
      <c r="X33" s="23">
        <v>-42.4</v>
      </c>
    </row>
    <row r="34" spans="1:24" ht="12.75">
      <c r="A34" s="29"/>
      <c r="C34" s="37"/>
      <c r="G34" s="37"/>
      <c r="H34" s="23"/>
      <c r="K34" s="37"/>
      <c r="L34" s="23"/>
      <c r="N34" s="54"/>
      <c r="O34" s="42"/>
      <c r="P34" s="48"/>
      <c r="S34" s="37"/>
      <c r="T34" s="23"/>
      <c r="V34" s="38"/>
      <c r="W34" s="37"/>
      <c r="X34" s="23"/>
    </row>
    <row r="35" spans="1:24" ht="15.75">
      <c r="A35" s="16">
        <f>A27+1</f>
        <v>5</v>
      </c>
      <c r="B35" s="34" t="s">
        <v>80</v>
      </c>
      <c r="C35" s="34" t="s">
        <v>76</v>
      </c>
      <c r="D35" s="39" t="s">
        <v>96</v>
      </c>
      <c r="F35" s="34" t="s">
        <v>16</v>
      </c>
      <c r="G35" s="34" t="s">
        <v>76</v>
      </c>
      <c r="H35" s="39" t="s">
        <v>96</v>
      </c>
      <c r="J35" s="34" t="s">
        <v>13</v>
      </c>
      <c r="K35" s="34" t="s">
        <v>76</v>
      </c>
      <c r="L35" s="39" t="s">
        <v>96</v>
      </c>
      <c r="N35" s="34" t="s">
        <v>16</v>
      </c>
      <c r="O35" s="34" t="s">
        <v>76</v>
      </c>
      <c r="P35" s="39" t="s">
        <v>96</v>
      </c>
      <c r="R35" s="30" t="s">
        <v>14</v>
      </c>
      <c r="S35" s="34" t="s">
        <v>76</v>
      </c>
      <c r="T35" s="39" t="s">
        <v>96</v>
      </c>
      <c r="V35" s="34" t="s">
        <v>61</v>
      </c>
      <c r="W35" s="34" t="s">
        <v>76</v>
      </c>
      <c r="X35" s="39" t="s">
        <v>96</v>
      </c>
    </row>
    <row r="36" spans="1:29" s="18" customFormat="1" ht="15.75">
      <c r="A36" s="16"/>
      <c r="B36" s="30" t="s">
        <v>480</v>
      </c>
      <c r="C36" s="37">
        <v>0</v>
      </c>
      <c r="D36" s="23">
        <v>-60</v>
      </c>
      <c r="E36" s="34"/>
      <c r="F36" s="30" t="s">
        <v>481</v>
      </c>
      <c r="G36" s="37">
        <v>0</v>
      </c>
      <c r="H36" s="23">
        <v>-63.8</v>
      </c>
      <c r="I36" s="41"/>
      <c r="J36" s="147" t="s">
        <v>482</v>
      </c>
      <c r="K36" s="37">
        <v>0</v>
      </c>
      <c r="L36" s="23">
        <v>-76</v>
      </c>
      <c r="M36" s="41"/>
      <c r="N36" s="30" t="s">
        <v>483</v>
      </c>
      <c r="O36" s="37">
        <v>0</v>
      </c>
      <c r="P36" s="23">
        <v>-80.4</v>
      </c>
      <c r="Q36" s="41"/>
      <c r="R36" s="34" t="s">
        <v>484</v>
      </c>
      <c r="S36" s="37">
        <v>0</v>
      </c>
      <c r="T36" s="23">
        <v>-87.6</v>
      </c>
      <c r="U36" s="41"/>
      <c r="V36" s="30" t="s">
        <v>485</v>
      </c>
      <c r="W36" s="37">
        <v>0</v>
      </c>
      <c r="X36" s="23">
        <v>-97.6</v>
      </c>
      <c r="Y36" s="41"/>
      <c r="Z36" s="41"/>
      <c r="AA36" s="41"/>
      <c r="AB36" s="41"/>
      <c r="AC36" s="41"/>
    </row>
    <row r="37" spans="1:24" ht="12.75">
      <c r="A37" s="16"/>
      <c r="B37" s="38" t="s">
        <v>77</v>
      </c>
      <c r="C37" s="37">
        <v>728</v>
      </c>
      <c r="D37" s="23">
        <v>-41.4</v>
      </c>
      <c r="F37" s="38" t="s">
        <v>77</v>
      </c>
      <c r="G37" s="37">
        <v>577</v>
      </c>
      <c r="H37" s="23">
        <v>-46.4</v>
      </c>
      <c r="J37" s="38" t="s">
        <v>77</v>
      </c>
      <c r="K37" s="37">
        <v>1000</v>
      </c>
      <c r="L37" s="23">
        <v>-45</v>
      </c>
      <c r="N37" s="38" t="s">
        <v>77</v>
      </c>
      <c r="O37" s="37">
        <v>950</v>
      </c>
      <c r="P37" s="23">
        <v>-53.5</v>
      </c>
      <c r="R37" s="38" t="s">
        <v>5</v>
      </c>
      <c r="S37" s="37">
        <v>1220</v>
      </c>
      <c r="T37" s="23">
        <v>-44.4</v>
      </c>
      <c r="V37" s="38" t="s">
        <v>77</v>
      </c>
      <c r="W37" s="37">
        <v>556</v>
      </c>
      <c r="X37" s="23">
        <v>-79.2</v>
      </c>
    </row>
    <row r="38" spans="1:24" ht="12.75">
      <c r="A38" s="16"/>
      <c r="B38" s="38" t="s">
        <v>78</v>
      </c>
      <c r="C38" s="37">
        <v>1234</v>
      </c>
      <c r="D38" s="23">
        <v>-36</v>
      </c>
      <c r="F38" s="38" t="s">
        <v>5</v>
      </c>
      <c r="G38" s="37">
        <v>592</v>
      </c>
      <c r="H38" s="23">
        <v>-46</v>
      </c>
      <c r="J38" s="38" t="s">
        <v>5</v>
      </c>
      <c r="K38" s="37">
        <v>1323</v>
      </c>
      <c r="L38" s="23">
        <v>-39.6</v>
      </c>
      <c r="N38" s="38" t="s">
        <v>5</v>
      </c>
      <c r="O38" s="37">
        <v>1285</v>
      </c>
      <c r="P38" s="23">
        <v>-19.7</v>
      </c>
      <c r="R38" s="38" t="s">
        <v>78</v>
      </c>
      <c r="S38" s="37">
        <v>2173</v>
      </c>
      <c r="T38" s="23">
        <v>-42.8</v>
      </c>
      <c r="V38" s="38" t="s">
        <v>78</v>
      </c>
      <c r="W38" s="37">
        <v>692</v>
      </c>
      <c r="X38" s="23">
        <v>-76</v>
      </c>
    </row>
    <row r="39" spans="1:24" ht="12.75">
      <c r="A39" s="16"/>
      <c r="B39" s="38" t="s">
        <v>5</v>
      </c>
      <c r="C39" s="37">
        <v>1837</v>
      </c>
      <c r="D39" s="23">
        <v>-27.6</v>
      </c>
      <c r="F39" s="38" t="s">
        <v>78</v>
      </c>
      <c r="G39" s="37">
        <v>1809</v>
      </c>
      <c r="H39" s="23">
        <v>-30</v>
      </c>
      <c r="J39" s="38" t="s">
        <v>78</v>
      </c>
      <c r="K39" s="37">
        <v>1768</v>
      </c>
      <c r="L39" s="23">
        <v>-40.6</v>
      </c>
      <c r="N39" s="38" t="s">
        <v>78</v>
      </c>
      <c r="O39" s="37">
        <v>1809</v>
      </c>
      <c r="P39" s="23">
        <v>-30.6</v>
      </c>
      <c r="R39" s="38" t="s">
        <v>79</v>
      </c>
      <c r="S39" s="37">
        <v>2495</v>
      </c>
      <c r="T39" s="23">
        <v>-42</v>
      </c>
      <c r="V39" s="38" t="s">
        <v>5</v>
      </c>
      <c r="W39" s="37">
        <v>1005</v>
      </c>
      <c r="X39" s="23">
        <v>-68</v>
      </c>
    </row>
    <row r="40" spans="1:24" ht="12.75">
      <c r="A40" s="16"/>
      <c r="B40" s="38" t="s">
        <v>79</v>
      </c>
      <c r="C40" s="37">
        <v>2485</v>
      </c>
      <c r="D40" s="23">
        <v>-29.2</v>
      </c>
      <c r="G40" s="37">
        <v>2500</v>
      </c>
      <c r="H40" s="23">
        <v>-21.2</v>
      </c>
      <c r="K40" s="37">
        <v>2500</v>
      </c>
      <c r="L40" s="23">
        <v>-39.2</v>
      </c>
      <c r="O40" s="37">
        <v>2500</v>
      </c>
      <c r="P40" s="23">
        <v>-54.6</v>
      </c>
      <c r="S40" s="37"/>
      <c r="T40" s="23"/>
      <c r="V40" s="38" t="s">
        <v>79</v>
      </c>
      <c r="W40" s="37">
        <v>1180</v>
      </c>
      <c r="X40" s="23">
        <v>-69.2</v>
      </c>
    </row>
    <row r="41" spans="1:24" ht="12.75">
      <c r="A41" s="16"/>
      <c r="C41" s="37">
        <v>2500</v>
      </c>
      <c r="D41" s="23">
        <v>-30.4</v>
      </c>
      <c r="G41" s="37"/>
      <c r="H41" s="23"/>
      <c r="K41" s="37"/>
      <c r="L41" s="23"/>
      <c r="O41" s="37"/>
      <c r="P41" s="23"/>
      <c r="S41" s="37"/>
      <c r="T41" s="23"/>
      <c r="V41" s="38"/>
      <c r="W41" s="37">
        <v>2500</v>
      </c>
      <c r="X41" s="23">
        <v>-47.6</v>
      </c>
    </row>
    <row r="42" spans="1:24" ht="12.75">
      <c r="A42" s="16"/>
      <c r="C42" s="37"/>
      <c r="G42" s="37"/>
      <c r="H42" s="23"/>
      <c r="K42" s="37"/>
      <c r="L42" s="23"/>
      <c r="O42" s="37"/>
      <c r="P42" s="23"/>
      <c r="S42" s="37"/>
      <c r="T42" s="23"/>
      <c r="V42" s="38"/>
      <c r="W42" s="37"/>
      <c r="X42" s="23"/>
    </row>
    <row r="43" spans="1:24" ht="15.75">
      <c r="A43" s="29">
        <f>A35+1</f>
        <v>6</v>
      </c>
      <c r="B43" s="34" t="s">
        <v>33</v>
      </c>
      <c r="C43" s="34" t="s">
        <v>76</v>
      </c>
      <c r="D43" s="39" t="s">
        <v>96</v>
      </c>
      <c r="F43" s="34" t="s">
        <v>49</v>
      </c>
      <c r="G43" s="34" t="s">
        <v>76</v>
      </c>
      <c r="H43" s="39" t="s">
        <v>96</v>
      </c>
      <c r="J43" s="30" t="s">
        <v>57</v>
      </c>
      <c r="K43" s="34" t="s">
        <v>76</v>
      </c>
      <c r="L43" s="39" t="s">
        <v>96</v>
      </c>
      <c r="N43" s="30" t="s">
        <v>84</v>
      </c>
      <c r="O43" s="34" t="s">
        <v>76</v>
      </c>
      <c r="P43" s="39" t="s">
        <v>96</v>
      </c>
      <c r="R43" s="34" t="s">
        <v>55</v>
      </c>
      <c r="S43" s="34" t="s">
        <v>76</v>
      </c>
      <c r="T43" s="39" t="s">
        <v>96</v>
      </c>
      <c r="V43" s="30" t="s">
        <v>31</v>
      </c>
      <c r="W43" s="34" t="s">
        <v>76</v>
      </c>
      <c r="X43" s="39" t="s">
        <v>96</v>
      </c>
    </row>
    <row r="44" spans="1:29" s="18" customFormat="1" ht="15.75">
      <c r="A44" s="29"/>
      <c r="B44" s="30" t="s">
        <v>486</v>
      </c>
      <c r="C44" s="37">
        <v>0</v>
      </c>
      <c r="D44" s="23">
        <v>-72</v>
      </c>
      <c r="E44" s="34"/>
      <c r="F44" s="30" t="s">
        <v>487</v>
      </c>
      <c r="G44" s="37">
        <v>0</v>
      </c>
      <c r="H44" s="23">
        <v>-73.4</v>
      </c>
      <c r="I44" s="41"/>
      <c r="J44" s="34" t="s">
        <v>488</v>
      </c>
      <c r="K44" s="37">
        <v>0</v>
      </c>
      <c r="L44" s="23">
        <v>-90.3</v>
      </c>
      <c r="M44" s="41"/>
      <c r="N44" s="34" t="s">
        <v>489</v>
      </c>
      <c r="O44" s="37">
        <v>0</v>
      </c>
      <c r="P44" s="23">
        <v>-92</v>
      </c>
      <c r="Q44" s="41"/>
      <c r="R44" s="30" t="s">
        <v>490</v>
      </c>
      <c r="S44" s="37">
        <v>0</v>
      </c>
      <c r="T44" s="23">
        <v>-95.6</v>
      </c>
      <c r="U44" s="41"/>
      <c r="V44" s="30" t="s">
        <v>491</v>
      </c>
      <c r="W44" s="37">
        <v>0</v>
      </c>
      <c r="X44" s="23">
        <v>-196.8</v>
      </c>
      <c r="Y44" s="41"/>
      <c r="Z44" s="41"/>
      <c r="AA44" s="41"/>
      <c r="AB44" s="41"/>
      <c r="AC44" s="41"/>
    </row>
    <row r="45" spans="1:24" ht="12.75">
      <c r="A45" s="29"/>
      <c r="B45" s="38" t="s">
        <v>77</v>
      </c>
      <c r="C45" s="37">
        <v>626</v>
      </c>
      <c r="D45" s="23">
        <v>-50.4</v>
      </c>
      <c r="F45" s="38" t="s">
        <v>5</v>
      </c>
      <c r="G45" s="37">
        <v>330</v>
      </c>
      <c r="H45" s="23">
        <v>-66.4</v>
      </c>
      <c r="J45" s="38" t="s">
        <v>77</v>
      </c>
      <c r="K45" s="37">
        <v>452</v>
      </c>
      <c r="L45" s="23">
        <v>-74.9</v>
      </c>
      <c r="N45" s="38" t="s">
        <v>78</v>
      </c>
      <c r="O45" s="37">
        <v>977</v>
      </c>
      <c r="P45" s="23">
        <v>-72</v>
      </c>
      <c r="R45" s="38" t="s">
        <v>5</v>
      </c>
      <c r="S45" s="37">
        <v>409</v>
      </c>
      <c r="T45" s="23">
        <v>-84.8</v>
      </c>
      <c r="V45" s="38" t="s">
        <v>78</v>
      </c>
      <c r="W45" s="37">
        <v>371</v>
      </c>
      <c r="X45" s="23">
        <v>-180</v>
      </c>
    </row>
    <row r="46" spans="1:24" ht="12.75">
      <c r="A46" s="29"/>
      <c r="B46" s="38" t="s">
        <v>5</v>
      </c>
      <c r="C46" s="37">
        <v>1260</v>
      </c>
      <c r="D46" s="23">
        <v>-30</v>
      </c>
      <c r="F46" s="38" t="s">
        <v>78</v>
      </c>
      <c r="G46" s="37">
        <v>1683</v>
      </c>
      <c r="H46" s="23">
        <v>-47.2</v>
      </c>
      <c r="J46" s="38" t="s">
        <v>5</v>
      </c>
      <c r="K46" s="37">
        <v>550</v>
      </c>
      <c r="L46" s="23">
        <v>-73.8</v>
      </c>
      <c r="N46" s="38" t="s">
        <v>77</v>
      </c>
      <c r="O46" s="37">
        <v>1235</v>
      </c>
      <c r="P46" s="23">
        <v>-62.4</v>
      </c>
      <c r="R46" s="38" t="s">
        <v>78</v>
      </c>
      <c r="S46" s="37">
        <v>1940</v>
      </c>
      <c r="T46" s="23">
        <v>-62.6</v>
      </c>
      <c r="V46" s="38" t="s">
        <v>77</v>
      </c>
      <c r="W46" s="37">
        <v>1073</v>
      </c>
      <c r="X46" s="23">
        <v>-149.4</v>
      </c>
    </row>
    <row r="47" spans="1:24" ht="12.75">
      <c r="A47" s="29"/>
      <c r="B47" s="38" t="s">
        <v>78</v>
      </c>
      <c r="C47" s="37">
        <v>1725</v>
      </c>
      <c r="D47" s="23">
        <v>-33.6</v>
      </c>
      <c r="G47" s="37">
        <v>2500</v>
      </c>
      <c r="H47" s="23">
        <v>-30.8</v>
      </c>
      <c r="J47" s="38" t="s">
        <v>78</v>
      </c>
      <c r="K47" s="37">
        <v>1406</v>
      </c>
      <c r="L47" s="23">
        <v>-64.2</v>
      </c>
      <c r="N47" s="38" t="s">
        <v>79</v>
      </c>
      <c r="O47" s="37">
        <v>1911</v>
      </c>
      <c r="P47" s="23">
        <v>-57</v>
      </c>
      <c r="S47" s="37">
        <v>2500</v>
      </c>
      <c r="T47" s="23">
        <v>-54</v>
      </c>
      <c r="V47" s="38" t="s">
        <v>79</v>
      </c>
      <c r="W47" s="37">
        <v>1156</v>
      </c>
      <c r="X47" s="23">
        <v>-145.6</v>
      </c>
    </row>
    <row r="48" spans="1:24" ht="12.75">
      <c r="A48" s="29"/>
      <c r="C48" s="37">
        <v>2500</v>
      </c>
      <c r="D48" s="23">
        <v>-38.2</v>
      </c>
      <c r="G48" s="37"/>
      <c r="H48" s="23"/>
      <c r="K48" s="37"/>
      <c r="L48" s="23"/>
      <c r="N48" s="38" t="s">
        <v>5</v>
      </c>
      <c r="O48" s="37">
        <v>2100</v>
      </c>
      <c r="P48" s="23">
        <v>-48</v>
      </c>
      <c r="S48" s="37"/>
      <c r="T48" s="23"/>
      <c r="V48" s="38" t="s">
        <v>5</v>
      </c>
      <c r="W48" s="37">
        <v>1738</v>
      </c>
      <c r="X48" s="23">
        <v>-110</v>
      </c>
    </row>
    <row r="49" spans="1:24" ht="12.75">
      <c r="A49" s="29"/>
      <c r="C49" s="37"/>
      <c r="G49" s="37"/>
      <c r="H49" s="23"/>
      <c r="K49" s="37"/>
      <c r="L49" s="23"/>
      <c r="O49" s="37">
        <v>2500</v>
      </c>
      <c r="P49" s="23">
        <v>-18</v>
      </c>
      <c r="S49" s="37"/>
      <c r="T49" s="23"/>
      <c r="V49" s="38"/>
      <c r="W49" s="37">
        <v>2500</v>
      </c>
      <c r="X49" s="23" t="s">
        <v>419</v>
      </c>
    </row>
    <row r="50" spans="1:24" ht="12.75">
      <c r="A50" s="29"/>
      <c r="C50" s="37"/>
      <c r="G50" s="37"/>
      <c r="H50" s="23"/>
      <c r="K50" s="37"/>
      <c r="L50" s="23"/>
      <c r="O50" s="37"/>
      <c r="P50" s="23"/>
      <c r="S50" s="37"/>
      <c r="T50" s="23"/>
      <c r="V50" s="38"/>
      <c r="W50" s="37"/>
      <c r="X50" s="23"/>
    </row>
    <row r="51" spans="1:24" ht="15.75">
      <c r="A51" s="16">
        <f>A43+1</f>
        <v>7</v>
      </c>
      <c r="B51" s="30" t="s">
        <v>17</v>
      </c>
      <c r="C51" s="34" t="s">
        <v>76</v>
      </c>
      <c r="D51" s="39" t="s">
        <v>96</v>
      </c>
      <c r="F51" s="30" t="s">
        <v>22</v>
      </c>
      <c r="G51" s="34" t="s">
        <v>76</v>
      </c>
      <c r="H51" s="39" t="s">
        <v>96</v>
      </c>
      <c r="J51" s="34" t="s">
        <v>62</v>
      </c>
      <c r="K51" s="34" t="s">
        <v>76</v>
      </c>
      <c r="L51" s="39" t="s">
        <v>96</v>
      </c>
      <c r="N51" s="34" t="s">
        <v>20</v>
      </c>
      <c r="O51" s="34" t="s">
        <v>76</v>
      </c>
      <c r="P51" s="39" t="s">
        <v>96</v>
      </c>
      <c r="R51" s="30" t="s">
        <v>95</v>
      </c>
      <c r="S51" s="34" t="s">
        <v>76</v>
      </c>
      <c r="T51" s="39" t="s">
        <v>96</v>
      </c>
      <c r="V51" s="30" t="s">
        <v>24</v>
      </c>
      <c r="W51" s="34" t="s">
        <v>76</v>
      </c>
      <c r="X51" s="39" t="s">
        <v>96</v>
      </c>
    </row>
    <row r="52" spans="1:29" s="18" customFormat="1" ht="15.75">
      <c r="A52" s="16"/>
      <c r="B52" s="30" t="s">
        <v>492</v>
      </c>
      <c r="C52" s="37">
        <v>0</v>
      </c>
      <c r="D52" s="23">
        <v>-84.4</v>
      </c>
      <c r="E52" s="34"/>
      <c r="F52" s="30" t="s">
        <v>493</v>
      </c>
      <c r="G52" s="37">
        <v>0</v>
      </c>
      <c r="H52" s="23">
        <v>-85</v>
      </c>
      <c r="I52" s="41"/>
      <c r="J52" s="30" t="s">
        <v>494</v>
      </c>
      <c r="K52" s="37">
        <v>0</v>
      </c>
      <c r="L52" s="23">
        <v>-115</v>
      </c>
      <c r="M52" s="41"/>
      <c r="N52" s="30" t="s">
        <v>495</v>
      </c>
      <c r="O52" s="37">
        <v>0</v>
      </c>
      <c r="P52" s="23">
        <v>-126.8</v>
      </c>
      <c r="Q52" s="41"/>
      <c r="R52" s="30" t="s">
        <v>496</v>
      </c>
      <c r="S52" s="37">
        <v>0</v>
      </c>
      <c r="T52" s="23">
        <v>-154.4</v>
      </c>
      <c r="U52" s="41"/>
      <c r="V52" s="30" t="s">
        <v>497</v>
      </c>
      <c r="W52" s="37">
        <v>0</v>
      </c>
      <c r="X52" s="23">
        <v>-209.4</v>
      </c>
      <c r="Y52" s="41"/>
      <c r="Z52" s="41"/>
      <c r="AA52" s="41"/>
      <c r="AB52" s="41"/>
      <c r="AC52" s="41"/>
    </row>
    <row r="53" spans="1:24" ht="12.75">
      <c r="A53" s="16"/>
      <c r="B53" s="38" t="s">
        <v>78</v>
      </c>
      <c r="C53" s="37">
        <v>303</v>
      </c>
      <c r="D53" s="23">
        <v>-73.2</v>
      </c>
      <c r="F53" s="38" t="s">
        <v>78</v>
      </c>
      <c r="G53" s="37">
        <v>430</v>
      </c>
      <c r="H53" s="23">
        <v>-71.4</v>
      </c>
      <c r="J53" s="38" t="s">
        <v>5</v>
      </c>
      <c r="K53" s="37">
        <v>604</v>
      </c>
      <c r="L53" s="23">
        <v>-94</v>
      </c>
      <c r="N53" s="38" t="s">
        <v>5</v>
      </c>
      <c r="O53" s="37">
        <v>590</v>
      </c>
      <c r="P53" s="23">
        <v>-106.8</v>
      </c>
      <c r="R53" s="38" t="s">
        <v>77</v>
      </c>
      <c r="S53" s="37">
        <v>973</v>
      </c>
      <c r="T53" s="23">
        <v>-124.6</v>
      </c>
      <c r="V53" s="38" t="s">
        <v>78</v>
      </c>
      <c r="W53" s="37">
        <v>336</v>
      </c>
      <c r="X53" s="23">
        <v>-193.2</v>
      </c>
    </row>
    <row r="54" spans="1:24" ht="12.75">
      <c r="A54" s="16"/>
      <c r="B54" s="38" t="s">
        <v>77</v>
      </c>
      <c r="C54" s="37">
        <v>351</v>
      </c>
      <c r="D54" s="23">
        <v>-71.4</v>
      </c>
      <c r="F54" s="38" t="s">
        <v>5</v>
      </c>
      <c r="G54" s="37">
        <v>771</v>
      </c>
      <c r="H54" s="23">
        <v>-59.2</v>
      </c>
      <c r="J54" s="38" t="s">
        <v>78</v>
      </c>
      <c r="K54" s="37">
        <v>2125</v>
      </c>
      <c r="L54" s="23">
        <v>-75</v>
      </c>
      <c r="O54" s="37">
        <v>2500</v>
      </c>
      <c r="P54" s="23">
        <v>-82</v>
      </c>
      <c r="R54" s="38" t="s">
        <v>5</v>
      </c>
      <c r="S54" s="37">
        <v>1725</v>
      </c>
      <c r="T54" s="23">
        <v>-110</v>
      </c>
      <c r="V54" s="38" t="s">
        <v>77</v>
      </c>
      <c r="W54" s="37">
        <v>1031</v>
      </c>
      <c r="X54" s="23">
        <v>-161</v>
      </c>
    </row>
    <row r="55" spans="1:24" ht="12.75">
      <c r="A55" s="16"/>
      <c r="B55" s="38" t="s">
        <v>5</v>
      </c>
      <c r="C55" s="37">
        <v>575</v>
      </c>
      <c r="D55" s="23">
        <v>-66.8</v>
      </c>
      <c r="F55" s="38" t="s">
        <v>79</v>
      </c>
      <c r="G55" s="37">
        <v>2400</v>
      </c>
      <c r="H55" s="23">
        <v>-59.2</v>
      </c>
      <c r="K55" s="37">
        <v>2500</v>
      </c>
      <c r="L55" s="23">
        <v>-69.6</v>
      </c>
      <c r="O55" s="37"/>
      <c r="P55" s="23"/>
      <c r="R55" s="38" t="s">
        <v>78</v>
      </c>
      <c r="S55" s="37">
        <v>1773</v>
      </c>
      <c r="T55" s="23">
        <v>-109.6</v>
      </c>
      <c r="V55" s="38" t="s">
        <v>79</v>
      </c>
      <c r="W55" s="37">
        <v>1043</v>
      </c>
      <c r="X55" s="23">
        <v>-160</v>
      </c>
    </row>
    <row r="56" spans="1:24" ht="12.75">
      <c r="A56" s="16"/>
      <c r="C56" s="37">
        <v>2500</v>
      </c>
      <c r="D56" s="23">
        <v>-60.20314136125654</v>
      </c>
      <c r="G56" s="37">
        <v>2500</v>
      </c>
      <c r="H56" s="23">
        <v>-58.2</v>
      </c>
      <c r="K56" s="37"/>
      <c r="L56" s="23"/>
      <c r="O56" s="37"/>
      <c r="P56" s="23"/>
      <c r="S56" s="37">
        <v>2500</v>
      </c>
      <c r="T56" s="23">
        <v>-107.6</v>
      </c>
      <c r="V56" s="38" t="s">
        <v>5</v>
      </c>
      <c r="W56" s="37">
        <v>1680</v>
      </c>
      <c r="X56" s="23">
        <v>-122.4</v>
      </c>
    </row>
    <row r="57" spans="1:24" ht="12.75">
      <c r="A57" s="16"/>
      <c r="C57" s="37"/>
      <c r="G57" s="37"/>
      <c r="H57" s="23"/>
      <c r="K57" s="37"/>
      <c r="L57" s="23"/>
      <c r="O57" s="37"/>
      <c r="P57" s="23"/>
      <c r="S57" s="37"/>
      <c r="T57" s="23"/>
      <c r="V57" s="38"/>
      <c r="W57" s="37">
        <v>2500</v>
      </c>
      <c r="X57" s="23">
        <v>-110.4</v>
      </c>
    </row>
    <row r="58" spans="1:24" ht="12.75">
      <c r="A58" s="16"/>
      <c r="C58" s="37"/>
      <c r="G58" s="37"/>
      <c r="H58" s="23"/>
      <c r="K58" s="37"/>
      <c r="L58" s="23"/>
      <c r="O58" s="37"/>
      <c r="P58" s="23"/>
      <c r="S58" s="37"/>
      <c r="T58" s="23"/>
      <c r="V58" s="38"/>
      <c r="W58" s="37"/>
      <c r="X58" s="23"/>
    </row>
    <row r="59" spans="1:20" ht="15.75">
      <c r="A59" s="29">
        <f>A51+1</f>
        <v>8</v>
      </c>
      <c r="B59" s="34" t="s">
        <v>58</v>
      </c>
      <c r="C59" s="34" t="s">
        <v>76</v>
      </c>
      <c r="D59" s="39" t="s">
        <v>96</v>
      </c>
      <c r="F59" s="34" t="s">
        <v>2</v>
      </c>
      <c r="G59" s="34" t="s">
        <v>76</v>
      </c>
      <c r="H59" s="39" t="s">
        <v>96</v>
      </c>
      <c r="J59" s="30" t="s">
        <v>27</v>
      </c>
      <c r="K59" s="34" t="s">
        <v>76</v>
      </c>
      <c r="L59" s="39" t="s">
        <v>96</v>
      </c>
      <c r="N59" s="30" t="s">
        <v>87</v>
      </c>
      <c r="O59" s="34" t="s">
        <v>76</v>
      </c>
      <c r="P59" s="39" t="s">
        <v>96</v>
      </c>
      <c r="R59" s="30" t="s">
        <v>26</v>
      </c>
      <c r="S59" s="34" t="s">
        <v>76</v>
      </c>
      <c r="T59" s="39" t="s">
        <v>96</v>
      </c>
    </row>
    <row r="60" spans="1:29" s="18" customFormat="1" ht="15.75">
      <c r="A60" s="29"/>
      <c r="B60" s="30" t="s">
        <v>498</v>
      </c>
      <c r="C60" s="37">
        <v>0</v>
      </c>
      <c r="D60" s="23">
        <v>-108</v>
      </c>
      <c r="E60" s="34"/>
      <c r="F60" s="30" t="s">
        <v>499</v>
      </c>
      <c r="G60" s="37">
        <v>0</v>
      </c>
      <c r="H60" s="23">
        <v>-110.9</v>
      </c>
      <c r="I60" s="41"/>
      <c r="J60" s="30" t="s">
        <v>500</v>
      </c>
      <c r="K60" s="37">
        <v>0</v>
      </c>
      <c r="L60" s="23">
        <v>-151</v>
      </c>
      <c r="M60" s="41"/>
      <c r="N60" s="30" t="s">
        <v>501</v>
      </c>
      <c r="O60" s="37">
        <v>0</v>
      </c>
      <c r="P60" s="23">
        <v>-212.6</v>
      </c>
      <c r="Q60" s="41"/>
      <c r="R60" s="30" t="s">
        <v>502</v>
      </c>
      <c r="S60" s="37">
        <v>0</v>
      </c>
      <c r="T60" s="23">
        <v>-193.6</v>
      </c>
      <c r="U60" s="41"/>
      <c r="V60" s="41"/>
      <c r="W60" s="41"/>
      <c r="X60" s="41"/>
      <c r="Y60" s="41"/>
      <c r="Z60" s="41"/>
      <c r="AA60" s="41"/>
      <c r="AB60" s="41"/>
      <c r="AC60" s="41"/>
    </row>
    <row r="61" spans="1:20" ht="12.75">
      <c r="A61" s="29"/>
      <c r="B61" s="38" t="s">
        <v>77</v>
      </c>
      <c r="C61" s="37">
        <v>1273</v>
      </c>
      <c r="D61" s="23">
        <v>-64</v>
      </c>
      <c r="F61" s="38" t="s">
        <v>77</v>
      </c>
      <c r="G61" s="37">
        <v>465</v>
      </c>
      <c r="H61" s="23">
        <v>-92.9</v>
      </c>
      <c r="J61" s="38" t="s">
        <v>78</v>
      </c>
      <c r="K61" s="37">
        <v>923</v>
      </c>
      <c r="L61" s="23">
        <v>-116</v>
      </c>
      <c r="N61" s="38" t="s">
        <v>78</v>
      </c>
      <c r="O61" s="37">
        <v>977</v>
      </c>
      <c r="P61" s="23">
        <v>-198</v>
      </c>
      <c r="R61" s="38" t="s">
        <v>78</v>
      </c>
      <c r="S61" s="37">
        <v>459</v>
      </c>
      <c r="T61" s="23">
        <v>-177.6</v>
      </c>
    </row>
    <row r="62" spans="1:20" ht="12.75">
      <c r="A62" s="29"/>
      <c r="B62" s="38" t="s">
        <v>5</v>
      </c>
      <c r="C62" s="37">
        <v>1650</v>
      </c>
      <c r="D62" s="23">
        <v>-54.4</v>
      </c>
      <c r="F62" s="38" t="s">
        <v>5</v>
      </c>
      <c r="G62" s="37">
        <v>500</v>
      </c>
      <c r="H62" s="23">
        <v>-91.7</v>
      </c>
      <c r="J62" s="38" t="s">
        <v>77</v>
      </c>
      <c r="K62" s="37">
        <v>987</v>
      </c>
      <c r="L62" s="23">
        <v>-115.6</v>
      </c>
      <c r="N62" s="38" t="s">
        <v>77</v>
      </c>
      <c r="O62" s="37">
        <v>1235</v>
      </c>
      <c r="P62" s="23">
        <v>-164</v>
      </c>
      <c r="R62" s="38" t="s">
        <v>77</v>
      </c>
      <c r="S62" s="37">
        <v>887</v>
      </c>
      <c r="T62" s="23">
        <v>-161</v>
      </c>
    </row>
    <row r="63" spans="1:20" ht="12.75">
      <c r="A63" s="29"/>
      <c r="B63" s="38" t="s">
        <v>78</v>
      </c>
      <c r="C63" s="37">
        <v>2190</v>
      </c>
      <c r="D63" s="23">
        <v>-53.2</v>
      </c>
      <c r="F63" s="38" t="s">
        <v>78</v>
      </c>
      <c r="G63" s="37">
        <v>932</v>
      </c>
      <c r="H63" s="23">
        <v>-84.6</v>
      </c>
      <c r="J63" s="38" t="s">
        <v>79</v>
      </c>
      <c r="K63" s="37">
        <v>1376</v>
      </c>
      <c r="L63" s="23">
        <v>-103.6</v>
      </c>
      <c r="N63" s="38" t="s">
        <v>79</v>
      </c>
      <c r="O63" s="37">
        <v>1911</v>
      </c>
      <c r="P63" s="23">
        <v>-163</v>
      </c>
      <c r="R63" s="38" t="s">
        <v>79</v>
      </c>
      <c r="S63" s="37">
        <v>1597</v>
      </c>
      <c r="T63" s="23">
        <v>-141.2</v>
      </c>
    </row>
    <row r="64" spans="1:20" ht="12.75">
      <c r="A64" s="29"/>
      <c r="C64" s="37">
        <v>2500</v>
      </c>
      <c r="D64" s="23">
        <v>-52</v>
      </c>
      <c r="F64" s="38" t="s">
        <v>79</v>
      </c>
      <c r="G64" s="37">
        <v>2273</v>
      </c>
      <c r="H64" s="23">
        <v>-70.2</v>
      </c>
      <c r="J64" s="38" t="s">
        <v>5</v>
      </c>
      <c r="K64" s="37">
        <v>1691</v>
      </c>
      <c r="L64" s="23">
        <v>-90</v>
      </c>
      <c r="N64" s="38" t="s">
        <v>5</v>
      </c>
      <c r="O64" s="37">
        <v>2100</v>
      </c>
      <c r="P64" s="23">
        <v>-127</v>
      </c>
      <c r="R64" s="38" t="s">
        <v>5</v>
      </c>
      <c r="S64" s="37">
        <v>1655</v>
      </c>
      <c r="T64" s="23">
        <v>-138.4</v>
      </c>
    </row>
    <row r="65" spans="1:20" ht="12.75">
      <c r="A65" s="29"/>
      <c r="C65" s="37"/>
      <c r="G65" s="37">
        <v>2500</v>
      </c>
      <c r="H65" s="23">
        <v>-71.6</v>
      </c>
      <c r="K65" s="37">
        <v>2500</v>
      </c>
      <c r="L65" s="23">
        <v>-68.4</v>
      </c>
      <c r="O65" s="37">
        <v>2500</v>
      </c>
      <c r="P65" s="23">
        <v>-108</v>
      </c>
      <c r="S65" s="37">
        <v>2500</v>
      </c>
      <c r="T65" s="23">
        <v>-118.4</v>
      </c>
    </row>
    <row r="66" spans="1:20" ht="12.75">
      <c r="A66" s="29"/>
      <c r="C66" s="37"/>
      <c r="G66" s="37"/>
      <c r="H66" s="23"/>
      <c r="K66" s="37"/>
      <c r="L66" s="23"/>
      <c r="O66" s="37"/>
      <c r="P66" s="23"/>
      <c r="S66" s="37"/>
      <c r="T66" s="23"/>
    </row>
    <row r="67" spans="1:12" ht="15.75">
      <c r="A67" s="16">
        <f>A59+1</f>
        <v>9</v>
      </c>
      <c r="B67" s="34" t="s">
        <v>57</v>
      </c>
      <c r="C67" s="34" t="s">
        <v>76</v>
      </c>
      <c r="D67" s="39" t="s">
        <v>96</v>
      </c>
      <c r="F67" s="30" t="s">
        <v>47</v>
      </c>
      <c r="G67" s="34" t="s">
        <v>76</v>
      </c>
      <c r="H67" s="39" t="s">
        <v>96</v>
      </c>
      <c r="J67" s="30" t="s">
        <v>10</v>
      </c>
      <c r="K67" s="34" t="s">
        <v>76</v>
      </c>
      <c r="L67" s="39" t="s">
        <v>96</v>
      </c>
    </row>
    <row r="68" spans="1:29" s="18" customFormat="1" ht="15.75">
      <c r="A68" s="16"/>
      <c r="B68" s="30" t="s">
        <v>503</v>
      </c>
      <c r="C68" s="37">
        <v>0</v>
      </c>
      <c r="D68" s="23">
        <v>-140.6</v>
      </c>
      <c r="E68" s="34"/>
      <c r="F68" s="30" t="s">
        <v>504</v>
      </c>
      <c r="G68" s="37">
        <v>0</v>
      </c>
      <c r="H68" s="23">
        <v>-145.4</v>
      </c>
      <c r="I68" s="41"/>
      <c r="J68" s="30" t="s">
        <v>505</v>
      </c>
      <c r="K68" s="37">
        <v>0</v>
      </c>
      <c r="L68" s="23">
        <v>-188.8</v>
      </c>
      <c r="M68" s="41"/>
      <c r="Q68" s="41"/>
      <c r="U68" s="41"/>
      <c r="V68" s="41"/>
      <c r="W68" s="41"/>
      <c r="X68" s="41"/>
      <c r="Y68" s="41"/>
      <c r="Z68" s="41"/>
      <c r="AA68" s="41"/>
      <c r="AB68" s="41"/>
      <c r="AC68" s="41"/>
    </row>
    <row r="69" spans="1:12" ht="12.75">
      <c r="A69" s="16"/>
      <c r="B69" s="38" t="s">
        <v>77</v>
      </c>
      <c r="C69" s="37">
        <v>1108</v>
      </c>
      <c r="D69" s="23">
        <v>-103.6</v>
      </c>
      <c r="F69" s="38" t="s">
        <v>77</v>
      </c>
      <c r="G69" s="37">
        <v>1233</v>
      </c>
      <c r="H69" s="23">
        <v>-104.6</v>
      </c>
      <c r="J69" s="38" t="s">
        <v>77</v>
      </c>
      <c r="K69" s="37">
        <v>977</v>
      </c>
      <c r="L69" s="23">
        <v>-154</v>
      </c>
    </row>
    <row r="70" spans="1:12" ht="12.75">
      <c r="A70" s="16"/>
      <c r="B70" s="38" t="s">
        <v>78</v>
      </c>
      <c r="C70" s="37">
        <v>1406</v>
      </c>
      <c r="D70" s="23">
        <v>-95.4</v>
      </c>
      <c r="F70" s="38" t="s">
        <v>5</v>
      </c>
      <c r="G70" s="37">
        <v>1350</v>
      </c>
      <c r="H70" s="23">
        <v>-102</v>
      </c>
      <c r="J70" s="38" t="s">
        <v>78</v>
      </c>
      <c r="K70" s="37">
        <v>1235</v>
      </c>
      <c r="L70" s="23">
        <v>-152</v>
      </c>
    </row>
    <row r="71" spans="1:12" ht="12.75">
      <c r="A71" s="16"/>
      <c r="B71" s="38" t="s">
        <v>5</v>
      </c>
      <c r="C71" s="37">
        <v>2000</v>
      </c>
      <c r="D71" s="23">
        <v>-78.7</v>
      </c>
      <c r="F71" s="38" t="s">
        <v>78</v>
      </c>
      <c r="G71" s="37">
        <v>1811</v>
      </c>
      <c r="H71" s="23">
        <v>-101.6</v>
      </c>
      <c r="J71" s="38" t="s">
        <v>79</v>
      </c>
      <c r="K71" s="37">
        <v>1911</v>
      </c>
      <c r="L71" s="23">
        <v>-136</v>
      </c>
    </row>
    <row r="72" spans="1:12" ht="12.75">
      <c r="A72" s="16"/>
      <c r="C72" s="37">
        <v>2500</v>
      </c>
      <c r="D72" s="23">
        <v>-74.1</v>
      </c>
      <c r="G72" s="37">
        <v>2500</v>
      </c>
      <c r="H72" s="23">
        <v>-101.4</v>
      </c>
      <c r="J72" s="38" t="s">
        <v>5</v>
      </c>
      <c r="K72" s="37">
        <v>2100</v>
      </c>
      <c r="L72" s="23">
        <v>-128.8</v>
      </c>
    </row>
    <row r="73" spans="1:12" ht="12.75">
      <c r="A73" s="16"/>
      <c r="C73" s="37"/>
      <c r="G73" s="37"/>
      <c r="H73" s="23"/>
      <c r="K73" s="37">
        <v>2500</v>
      </c>
      <c r="L73" s="23">
        <v>-114.4</v>
      </c>
    </row>
    <row r="74" spans="1:12" ht="12.75">
      <c r="A74" s="16"/>
      <c r="C74" s="37"/>
      <c r="G74" s="37"/>
      <c r="H74" s="23"/>
      <c r="K74" s="37"/>
      <c r="L74" s="23"/>
    </row>
    <row r="75" spans="1:12" ht="15.75">
      <c r="A75" s="29">
        <f>A67+1</f>
        <v>10</v>
      </c>
      <c r="B75" s="30" t="s">
        <v>1</v>
      </c>
      <c r="C75" s="34" t="s">
        <v>76</v>
      </c>
      <c r="D75" s="39" t="s">
        <v>96</v>
      </c>
      <c r="F75" s="30" t="s">
        <v>25</v>
      </c>
      <c r="G75" s="34" t="s">
        <v>76</v>
      </c>
      <c r="H75" s="39" t="s">
        <v>96</v>
      </c>
      <c r="J75" s="30" t="s">
        <v>88</v>
      </c>
      <c r="K75" s="34" t="s">
        <v>76</v>
      </c>
      <c r="L75" s="39" t="s">
        <v>96</v>
      </c>
    </row>
    <row r="76" spans="1:29" s="18" customFormat="1" ht="15.75">
      <c r="A76" s="29"/>
      <c r="B76" s="30" t="s">
        <v>506</v>
      </c>
      <c r="C76" s="37">
        <v>0</v>
      </c>
      <c r="D76" s="23">
        <v>-162</v>
      </c>
      <c r="E76" s="34"/>
      <c r="F76" s="30" t="s">
        <v>507</v>
      </c>
      <c r="G76" s="37">
        <v>0</v>
      </c>
      <c r="H76" s="23">
        <v>-169</v>
      </c>
      <c r="I76" s="41"/>
      <c r="J76" s="30" t="s">
        <v>508</v>
      </c>
      <c r="K76" s="37">
        <v>0</v>
      </c>
      <c r="L76" s="23">
        <v>-210.4</v>
      </c>
      <c r="M76" s="41"/>
      <c r="N76" s="41"/>
      <c r="O76" s="41"/>
      <c r="P76" s="41"/>
      <c r="Q76" s="41"/>
      <c r="R76" s="41"/>
      <c r="S76" s="41"/>
      <c r="T76" s="41"/>
      <c r="U76" s="41"/>
      <c r="V76" s="41"/>
      <c r="W76" s="41"/>
      <c r="X76" s="41"/>
      <c r="Y76" s="41"/>
      <c r="Z76" s="41"/>
      <c r="AA76" s="41"/>
      <c r="AB76" s="41"/>
      <c r="AC76" s="41"/>
    </row>
    <row r="77" spans="1:12" ht="12.75">
      <c r="A77" s="29"/>
      <c r="B77" s="38" t="s">
        <v>77</v>
      </c>
      <c r="C77" s="37">
        <v>1075</v>
      </c>
      <c r="D77" s="23">
        <v>-128.4</v>
      </c>
      <c r="F77" s="38" t="s">
        <v>77</v>
      </c>
      <c r="G77" s="37">
        <v>1125</v>
      </c>
      <c r="H77" s="23">
        <v>-131.2</v>
      </c>
      <c r="J77" s="38" t="s">
        <v>78</v>
      </c>
      <c r="K77" s="37">
        <v>312</v>
      </c>
      <c r="L77" s="23">
        <v>-195.9</v>
      </c>
    </row>
    <row r="78" spans="1:12" ht="12.75">
      <c r="A78" s="29"/>
      <c r="B78" s="38" t="s">
        <v>78</v>
      </c>
      <c r="C78" s="37">
        <v>1090</v>
      </c>
      <c r="D78" s="23">
        <v>-128</v>
      </c>
      <c r="F78" s="38" t="s">
        <v>78</v>
      </c>
      <c r="G78" s="37">
        <v>1153</v>
      </c>
      <c r="H78" s="23">
        <v>-130.4</v>
      </c>
      <c r="J78" s="38" t="s">
        <v>79</v>
      </c>
      <c r="K78" s="37">
        <v>952</v>
      </c>
      <c r="L78" s="23">
        <v>-164.7</v>
      </c>
    </row>
    <row r="79" spans="1:12" ht="12.75">
      <c r="A79" s="29"/>
      <c r="B79" s="38" t="s">
        <v>5</v>
      </c>
      <c r="C79" s="37">
        <v>2030</v>
      </c>
      <c r="D79" s="23">
        <v>-101.6</v>
      </c>
      <c r="F79" s="38" t="s">
        <v>5</v>
      </c>
      <c r="G79" s="37">
        <v>2020</v>
      </c>
      <c r="H79" s="23">
        <v>-109</v>
      </c>
      <c r="J79" s="38" t="s">
        <v>77</v>
      </c>
      <c r="K79" s="37">
        <v>990</v>
      </c>
      <c r="L79" s="23">
        <v>-161.6</v>
      </c>
    </row>
    <row r="80" spans="1:12" ht="12.75">
      <c r="A80" s="29"/>
      <c r="C80" s="37">
        <v>2500</v>
      </c>
      <c r="D80" s="23">
        <v>-97.6</v>
      </c>
      <c r="G80" s="37">
        <v>2500</v>
      </c>
      <c r="H80" s="23">
        <v>-106</v>
      </c>
      <c r="J80" s="38" t="s">
        <v>5</v>
      </c>
      <c r="K80" s="37">
        <v>1654</v>
      </c>
      <c r="L80" s="23">
        <v>-112.7</v>
      </c>
    </row>
    <row r="81" spans="1:12" ht="12.75">
      <c r="A81" s="29"/>
      <c r="C81" s="37"/>
      <c r="G81" s="37"/>
      <c r="H81" s="23"/>
      <c r="K81" s="37">
        <v>2000</v>
      </c>
      <c r="L81" s="23">
        <v>-105</v>
      </c>
    </row>
    <row r="82" spans="1:12" ht="12.75">
      <c r="A82" s="29"/>
      <c r="C82" s="37"/>
      <c r="G82" s="37"/>
      <c r="H82" s="23"/>
      <c r="K82" s="37"/>
      <c r="L82" s="23"/>
    </row>
    <row r="83" spans="1:8" ht="15.75">
      <c r="A83" s="16">
        <f>A75+1</f>
        <v>11</v>
      </c>
      <c r="B83" s="30" t="s">
        <v>5</v>
      </c>
      <c r="C83" s="34" t="s">
        <v>76</v>
      </c>
      <c r="D83" s="39" t="s">
        <v>96</v>
      </c>
      <c r="F83" s="30" t="s">
        <v>51</v>
      </c>
      <c r="G83" s="34" t="s">
        <v>76</v>
      </c>
      <c r="H83" s="39" t="s">
        <v>96</v>
      </c>
    </row>
    <row r="84" spans="1:29" s="18" customFormat="1" ht="15.75">
      <c r="A84" s="16"/>
      <c r="B84" s="30" t="s">
        <v>566</v>
      </c>
      <c r="C84" s="37">
        <v>0</v>
      </c>
      <c r="D84" s="23">
        <f>-96.078*0.666666666666667</f>
        <v>-64.05200000000004</v>
      </c>
      <c r="E84" s="34"/>
      <c r="F84" s="30" t="s">
        <v>509</v>
      </c>
      <c r="G84" s="37">
        <v>0</v>
      </c>
      <c r="H84" s="23">
        <v>-197</v>
      </c>
      <c r="I84" s="41"/>
      <c r="J84" s="41"/>
      <c r="K84" s="41"/>
      <c r="L84" s="41"/>
      <c r="M84" s="41"/>
      <c r="N84" s="41"/>
      <c r="O84" s="41"/>
      <c r="P84" s="41"/>
      <c r="Q84" s="41"/>
      <c r="R84" s="41"/>
      <c r="S84" s="41"/>
      <c r="T84" s="41"/>
      <c r="U84" s="41"/>
      <c r="V84" s="41"/>
      <c r="W84" s="41"/>
      <c r="X84" s="41"/>
      <c r="Y84" s="41"/>
      <c r="Z84" s="41"/>
      <c r="AA84" s="41"/>
      <c r="AB84" s="41"/>
      <c r="AC84" s="41"/>
    </row>
    <row r="85" spans="1:8" ht="12.75">
      <c r="A85" s="16"/>
      <c r="C85" s="37">
        <v>2500</v>
      </c>
      <c r="D85" s="23">
        <f>-65.398*0.666666666666667</f>
        <v>-43.59866666666668</v>
      </c>
      <c r="F85" s="38" t="s">
        <v>78</v>
      </c>
      <c r="G85" s="37">
        <v>1043</v>
      </c>
      <c r="H85" s="23">
        <v>-160.7</v>
      </c>
    </row>
    <row r="86" spans="1:8" ht="12.75">
      <c r="A86" s="16"/>
      <c r="F86" s="38" t="s">
        <v>77</v>
      </c>
      <c r="G86" s="37">
        <v>1145</v>
      </c>
      <c r="H86" s="23">
        <v>-157</v>
      </c>
    </row>
    <row r="87" spans="1:8" ht="12.75">
      <c r="A87" s="16"/>
      <c r="C87" s="37"/>
      <c r="F87" s="38" t="s">
        <v>79</v>
      </c>
      <c r="G87" s="37">
        <v>1640</v>
      </c>
      <c r="H87" s="23">
        <v>-144</v>
      </c>
    </row>
    <row r="88" spans="1:8" ht="12.75">
      <c r="A88" s="16"/>
      <c r="C88" s="37"/>
      <c r="F88" s="38" t="s">
        <v>5</v>
      </c>
      <c r="G88" s="37">
        <v>2300</v>
      </c>
      <c r="H88" s="23">
        <v>-121.6</v>
      </c>
    </row>
    <row r="89" spans="1:8" ht="12.75">
      <c r="A89" s="16"/>
      <c r="C89" s="37"/>
      <c r="G89" s="37">
        <v>2500</v>
      </c>
      <c r="H89" s="23">
        <v>-119</v>
      </c>
    </row>
    <row r="90" spans="1:8" ht="12.75">
      <c r="A90" s="16"/>
      <c r="C90" s="37"/>
      <c r="G90" s="37"/>
      <c r="H90" s="23"/>
    </row>
    <row r="91" spans="1:8" ht="15.75">
      <c r="A91" s="29">
        <f>A83+1</f>
        <v>12</v>
      </c>
      <c r="B91" s="30" t="s">
        <v>5</v>
      </c>
      <c r="C91" s="34" t="s">
        <v>76</v>
      </c>
      <c r="D91" s="39" t="s">
        <v>96</v>
      </c>
      <c r="F91" s="30" t="s">
        <v>6</v>
      </c>
      <c r="G91" s="34" t="s">
        <v>76</v>
      </c>
      <c r="H91" s="39" t="s">
        <v>96</v>
      </c>
    </row>
    <row r="92" spans="1:8" ht="15.75">
      <c r="A92" s="29"/>
      <c r="B92" s="30" t="s">
        <v>567</v>
      </c>
      <c r="C92" s="37">
        <v>0</v>
      </c>
      <c r="D92" s="23">
        <v>-20.289</v>
      </c>
      <c r="F92" s="30" t="s">
        <v>510</v>
      </c>
      <c r="G92" s="37">
        <v>0</v>
      </c>
      <c r="H92" s="23">
        <v>-205.1</v>
      </c>
    </row>
    <row r="93" spans="1:8" ht="12.75">
      <c r="A93" s="29"/>
      <c r="C93" s="37">
        <v>2500</v>
      </c>
      <c r="D93" s="23">
        <v>-42.268</v>
      </c>
      <c r="F93" s="38" t="s">
        <v>78</v>
      </c>
      <c r="G93" s="37">
        <v>977</v>
      </c>
      <c r="H93" s="23">
        <v>-169.2</v>
      </c>
    </row>
    <row r="94" spans="1:8" ht="12.75">
      <c r="A94" s="29"/>
      <c r="F94" s="38" t="s">
        <v>77</v>
      </c>
      <c r="G94" s="37">
        <v>1235</v>
      </c>
      <c r="H94" s="23">
        <v>-160.6</v>
      </c>
    </row>
    <row r="95" spans="1:8" ht="12.75">
      <c r="A95" s="29"/>
      <c r="C95" s="37"/>
      <c r="F95" s="38" t="s">
        <v>79</v>
      </c>
      <c r="G95" s="37">
        <v>1911</v>
      </c>
      <c r="H95" s="23">
        <v>-140</v>
      </c>
    </row>
    <row r="96" spans="1:8" ht="12.75">
      <c r="A96" s="29"/>
      <c r="C96" s="37"/>
      <c r="F96" s="38" t="s">
        <v>5</v>
      </c>
      <c r="G96" s="37">
        <v>2100</v>
      </c>
      <c r="H96" s="23">
        <v>-132.4</v>
      </c>
    </row>
    <row r="97" spans="1:8" ht="12.75">
      <c r="A97" s="29"/>
      <c r="C97" s="37"/>
      <c r="G97" s="37">
        <v>2500</v>
      </c>
      <c r="H97" s="23">
        <v>-124</v>
      </c>
    </row>
    <row r="98" spans="1:8" ht="12.75">
      <c r="A98" s="29"/>
      <c r="C98" s="37"/>
      <c r="G98" s="37"/>
      <c r="H98" s="23"/>
    </row>
    <row r="99" spans="1:4" ht="15.75">
      <c r="A99" s="16">
        <f>A91+1</f>
        <v>13</v>
      </c>
      <c r="B99" s="30" t="s">
        <v>5</v>
      </c>
      <c r="C99" s="34" t="s">
        <v>76</v>
      </c>
      <c r="D99" s="39" t="s">
        <v>96</v>
      </c>
    </row>
    <row r="100" spans="1:4" ht="15.75">
      <c r="A100" s="16"/>
      <c r="B100" s="30" t="s">
        <v>568</v>
      </c>
      <c r="C100" s="37">
        <v>0</v>
      </c>
      <c r="D100" s="23">
        <f>33.071*2</f>
        <v>66.142</v>
      </c>
    </row>
    <row r="101" spans="1:4" ht="12.75">
      <c r="A101" s="16"/>
      <c r="C101" s="37">
        <v>2500</v>
      </c>
      <c r="D101" s="23">
        <f>-20.4541*2</f>
        <v>-40.9082</v>
      </c>
    </row>
    <row r="102" ht="12.75">
      <c r="A102" s="16"/>
    </row>
    <row r="103" spans="1:3" ht="12.75">
      <c r="A103" s="16"/>
      <c r="C103" s="37"/>
    </row>
    <row r="104" spans="1:3" ht="12.75">
      <c r="A104" s="16"/>
      <c r="C104" s="37"/>
    </row>
    <row r="105" spans="1:12" ht="12.75">
      <c r="A105" s="16"/>
      <c r="C105" s="37"/>
      <c r="K105" s="37"/>
      <c r="L105" s="23"/>
    </row>
    <row r="106" spans="1:12" ht="12.75">
      <c r="A106" s="16"/>
      <c r="C106" s="37"/>
      <c r="K106" s="37"/>
      <c r="L106" s="23"/>
    </row>
    <row r="107" spans="1:2" ht="12.75">
      <c r="A107" s="29">
        <f>A99+1</f>
        <v>14</v>
      </c>
      <c r="B107" s="23"/>
    </row>
    <row r="108" spans="1:2" ht="12.75">
      <c r="A108" s="29"/>
      <c r="B108" s="23"/>
    </row>
    <row r="109" spans="1:11" ht="12.75">
      <c r="A109" s="29"/>
      <c r="B109" s="23"/>
      <c r="K109" s="37"/>
    </row>
    <row r="110" spans="1:11" ht="12.75">
      <c r="A110" s="29"/>
      <c r="B110" s="23"/>
      <c r="K110" s="37"/>
    </row>
    <row r="111" spans="1:11" ht="12.75">
      <c r="A111" s="29"/>
      <c r="B111" s="23"/>
      <c r="K111" s="37"/>
    </row>
    <row r="112" spans="1:11" ht="12.75">
      <c r="A112" s="29"/>
      <c r="B112" s="23"/>
      <c r="K112" s="37"/>
    </row>
    <row r="113" spans="1:11" ht="12.75">
      <c r="A113" s="29"/>
      <c r="B113" s="23"/>
      <c r="K113" s="37"/>
    </row>
    <row r="114" spans="1:11" ht="12.75">
      <c r="A114" s="29"/>
      <c r="B114" s="23"/>
      <c r="K114" s="37"/>
    </row>
    <row r="115" spans="1:11" ht="12.75">
      <c r="A115" s="16">
        <f>A107+1</f>
        <v>15</v>
      </c>
      <c r="B115" s="23"/>
      <c r="K115" s="37"/>
    </row>
    <row r="116" spans="1:11" ht="12.75">
      <c r="A116" s="16"/>
      <c r="B116" s="23"/>
      <c r="K116" s="37"/>
    </row>
    <row r="117" spans="1:11" ht="12.75">
      <c r="A117" s="16"/>
      <c r="B117" s="23"/>
      <c r="K117" s="37"/>
    </row>
    <row r="118" spans="1:11" ht="12.75">
      <c r="A118" s="16"/>
      <c r="B118" s="23"/>
      <c r="K118" s="37"/>
    </row>
    <row r="119" spans="1:11" ht="12.75">
      <c r="A119" s="16"/>
      <c r="B119" s="23"/>
      <c r="K119" s="37"/>
    </row>
    <row r="120" spans="1:11" ht="12.75">
      <c r="A120" s="16"/>
      <c r="B120" s="23"/>
      <c r="K120" s="37"/>
    </row>
    <row r="121" spans="1:11" ht="12.75">
      <c r="A121" s="16"/>
      <c r="B121" s="23"/>
      <c r="K121" s="37"/>
    </row>
    <row r="122" spans="1:11" ht="12.75">
      <c r="A122" s="16"/>
      <c r="K122" s="37"/>
    </row>
    <row r="123" spans="1:5" ht="12.75">
      <c r="A123" s="29">
        <f>A115+1</f>
        <v>16</v>
      </c>
      <c r="E123" s="34"/>
    </row>
    <row r="124" ht="12.75">
      <c r="A124" s="29"/>
    </row>
    <row r="125" ht="12.75">
      <c r="A125" s="29"/>
    </row>
    <row r="126" ht="12.75">
      <c r="A126" s="29"/>
    </row>
    <row r="127" ht="12.75">
      <c r="A127" s="29"/>
    </row>
    <row r="128" ht="12.75">
      <c r="A128" s="29"/>
    </row>
    <row r="129" ht="12.75">
      <c r="A129" s="29"/>
    </row>
    <row r="130" ht="12.75">
      <c r="A130" s="29"/>
    </row>
    <row r="131" ht="12.75">
      <c r="A131" s="16">
        <f>A123+1</f>
        <v>17</v>
      </c>
    </row>
    <row r="132" spans="1:5" ht="12.75">
      <c r="A132" s="16"/>
      <c r="E132" s="34"/>
    </row>
    <row r="133" ht="12.75">
      <c r="A133" s="16"/>
    </row>
    <row r="134" ht="12.75">
      <c r="A134" s="16"/>
    </row>
    <row r="135" ht="12.75">
      <c r="A135" s="16"/>
    </row>
    <row r="136" ht="12.75">
      <c r="A136" s="16"/>
    </row>
    <row r="137" ht="12.75">
      <c r="A137" s="16"/>
    </row>
    <row r="138" ht="12.75">
      <c r="A138" s="16"/>
    </row>
    <row r="139" ht="12.75">
      <c r="A139" s="29">
        <f>A131+1</f>
        <v>18</v>
      </c>
    </row>
    <row r="140" spans="1:5" ht="12.75">
      <c r="A140" s="29"/>
      <c r="E140" s="34"/>
    </row>
    <row r="141" ht="12.75">
      <c r="A141" s="29"/>
    </row>
    <row r="142" ht="12.75">
      <c r="A142" s="29"/>
    </row>
    <row r="143" ht="12.75">
      <c r="A143" s="29"/>
    </row>
    <row r="144" ht="12.75">
      <c r="A144" s="29"/>
    </row>
    <row r="145" ht="12.75">
      <c r="A145" s="29"/>
    </row>
    <row r="146" ht="12.75">
      <c r="A146" s="29"/>
    </row>
    <row r="147" ht="12.75">
      <c r="A147" s="16">
        <f>A139+1</f>
        <v>19</v>
      </c>
    </row>
    <row r="148" spans="1:5" ht="12.75">
      <c r="A148" s="16"/>
      <c r="E148" s="34"/>
    </row>
    <row r="149" ht="12.75">
      <c r="A149" s="16"/>
    </row>
    <row r="150" ht="12.75">
      <c r="A150" s="16"/>
    </row>
    <row r="151" ht="12.75">
      <c r="A151" s="16"/>
    </row>
    <row r="152" ht="12.75">
      <c r="A152" s="16"/>
    </row>
    <row r="153" ht="12.75">
      <c r="A153" s="16"/>
    </row>
    <row r="154" spans="1:2" ht="12.75">
      <c r="A154" s="16"/>
      <c r="B154" s="23"/>
    </row>
    <row r="155" spans="1:4" ht="15.75">
      <c r="A155" s="29">
        <v>1</v>
      </c>
      <c r="B155" s="34" t="s">
        <v>1</v>
      </c>
      <c r="C155" s="34" t="s">
        <v>76</v>
      </c>
      <c r="D155" s="39" t="s">
        <v>96</v>
      </c>
    </row>
    <row r="156" spans="1:4" ht="15.75">
      <c r="A156" s="29"/>
      <c r="B156" s="30" t="s">
        <v>506</v>
      </c>
      <c r="C156" s="37">
        <v>0</v>
      </c>
      <c r="D156" s="23">
        <v>-162</v>
      </c>
    </row>
    <row r="157" spans="1:4" ht="12.75">
      <c r="A157" s="29"/>
      <c r="B157" s="38" t="s">
        <v>77</v>
      </c>
      <c r="C157" s="37">
        <v>1075</v>
      </c>
      <c r="D157" s="23">
        <v>-128.4</v>
      </c>
    </row>
    <row r="158" spans="1:4" ht="12.75">
      <c r="A158" s="29"/>
      <c r="B158" s="38" t="s">
        <v>78</v>
      </c>
      <c r="C158" s="37">
        <v>1090</v>
      </c>
      <c r="D158" s="23">
        <v>-128</v>
      </c>
    </row>
    <row r="159" spans="1:4" ht="12.75">
      <c r="A159" s="29"/>
      <c r="B159" s="38" t="s">
        <v>5</v>
      </c>
      <c r="C159" s="37">
        <v>2030</v>
      </c>
      <c r="D159" s="23">
        <v>-101.6</v>
      </c>
    </row>
    <row r="160" spans="1:4" ht="12.75">
      <c r="A160" s="29"/>
      <c r="C160" s="37">
        <v>2500</v>
      </c>
      <c r="D160" s="23">
        <v>-97.6</v>
      </c>
    </row>
    <row r="161" spans="1:3" ht="12.75">
      <c r="A161" s="29"/>
      <c r="C161" s="37"/>
    </row>
    <row r="162" spans="1:3" ht="12.75">
      <c r="A162" s="29"/>
      <c r="C162" s="37"/>
    </row>
    <row r="163" spans="1:4" ht="15.75">
      <c r="A163" s="16">
        <f>A155+1</f>
        <v>2</v>
      </c>
      <c r="B163" s="34" t="s">
        <v>80</v>
      </c>
      <c r="C163" s="34" t="s">
        <v>76</v>
      </c>
      <c r="D163" s="39" t="s">
        <v>96</v>
      </c>
    </row>
    <row r="164" spans="1:4" ht="15.75">
      <c r="A164" s="16"/>
      <c r="B164" s="30" t="s">
        <v>480</v>
      </c>
      <c r="C164" s="37">
        <v>0</v>
      </c>
      <c r="D164" s="23">
        <v>-60</v>
      </c>
    </row>
    <row r="165" spans="1:4" ht="12.75">
      <c r="A165" s="16"/>
      <c r="B165" s="38" t="s">
        <v>77</v>
      </c>
      <c r="C165" s="37">
        <v>728</v>
      </c>
      <c r="D165" s="23">
        <v>-41.4</v>
      </c>
    </row>
    <row r="166" spans="1:4" ht="12.75">
      <c r="A166" s="16"/>
      <c r="B166" s="38" t="s">
        <v>78</v>
      </c>
      <c r="C166" s="37">
        <v>1234</v>
      </c>
      <c r="D166" s="23">
        <v>-36</v>
      </c>
    </row>
    <row r="167" spans="1:4" ht="12.75">
      <c r="A167" s="16"/>
      <c r="B167" s="38" t="s">
        <v>5</v>
      </c>
      <c r="C167" s="37">
        <v>1837</v>
      </c>
      <c r="D167" s="23">
        <v>-27.6</v>
      </c>
    </row>
    <row r="168" spans="1:4" ht="12.75">
      <c r="A168" s="16"/>
      <c r="B168" s="38" t="s">
        <v>79</v>
      </c>
      <c r="C168" s="37">
        <v>2485</v>
      </c>
      <c r="D168" s="23">
        <v>-29.2</v>
      </c>
    </row>
    <row r="169" spans="1:4" ht="12.75">
      <c r="A169" s="16"/>
      <c r="C169" s="37">
        <v>2500</v>
      </c>
      <c r="D169" s="23">
        <v>-30.4</v>
      </c>
    </row>
    <row r="170" spans="1:3" ht="12.75">
      <c r="A170" s="16"/>
      <c r="C170" s="37"/>
    </row>
    <row r="171" spans="1:4" ht="15.75">
      <c r="A171" s="29">
        <f>A163+1</f>
        <v>3</v>
      </c>
      <c r="B171" s="34" t="s">
        <v>2</v>
      </c>
      <c r="C171" s="34" t="s">
        <v>76</v>
      </c>
      <c r="D171" s="39" t="s">
        <v>96</v>
      </c>
    </row>
    <row r="172" spans="1:4" ht="15.75">
      <c r="A172" s="29"/>
      <c r="B172" s="30" t="s">
        <v>499</v>
      </c>
      <c r="C172" s="37">
        <v>0</v>
      </c>
      <c r="D172" s="23">
        <v>-110.9</v>
      </c>
    </row>
    <row r="173" spans="1:4" ht="12.75">
      <c r="A173" s="29"/>
      <c r="B173" s="38" t="s">
        <v>77</v>
      </c>
      <c r="C173" s="37">
        <v>465</v>
      </c>
      <c r="D173" s="23">
        <v>-92.9</v>
      </c>
    </row>
    <row r="174" spans="1:4" ht="12.75">
      <c r="A174" s="29"/>
      <c r="B174" s="38" t="s">
        <v>5</v>
      </c>
      <c r="C174" s="37">
        <v>500</v>
      </c>
      <c r="D174" s="23">
        <v>-91.7</v>
      </c>
    </row>
    <row r="175" spans="1:4" ht="12.75">
      <c r="A175" s="29"/>
      <c r="B175" s="38" t="s">
        <v>78</v>
      </c>
      <c r="C175" s="37">
        <v>932</v>
      </c>
      <c r="D175" s="23">
        <v>-84.6</v>
      </c>
    </row>
    <row r="176" spans="1:4" ht="12.75">
      <c r="A176" s="29"/>
      <c r="B176" s="38" t="s">
        <v>79</v>
      </c>
      <c r="C176" s="37">
        <v>2273</v>
      </c>
      <c r="D176" s="23">
        <v>-70.2</v>
      </c>
    </row>
    <row r="177" spans="1:4" ht="12.75">
      <c r="A177" s="29"/>
      <c r="C177" s="37">
        <v>2500</v>
      </c>
      <c r="D177" s="23">
        <v>-71.6</v>
      </c>
    </row>
    <row r="178" spans="1:25" ht="12.75">
      <c r="A178" s="29"/>
      <c r="C178" s="37"/>
      <c r="W178" s="38"/>
      <c r="X178" s="38"/>
      <c r="Y178" s="38"/>
    </row>
    <row r="179" spans="1:4" ht="15.75">
      <c r="A179" s="16">
        <f>A171+1</f>
        <v>4</v>
      </c>
      <c r="B179" s="34" t="s">
        <v>3</v>
      </c>
      <c r="C179" s="34" t="s">
        <v>76</v>
      </c>
      <c r="D179" s="39" t="s">
        <v>96</v>
      </c>
    </row>
    <row r="180" spans="1:4" ht="15.75">
      <c r="A180" s="16"/>
      <c r="B180" s="30" t="s">
        <v>466</v>
      </c>
      <c r="C180" s="37">
        <v>0</v>
      </c>
      <c r="D180" s="23">
        <v>-47.2</v>
      </c>
    </row>
    <row r="181" spans="1:4" ht="12.75">
      <c r="A181" s="16"/>
      <c r="B181" s="38" t="s">
        <v>5</v>
      </c>
      <c r="C181" s="37">
        <v>395</v>
      </c>
      <c r="D181" s="23">
        <v>-35.2</v>
      </c>
    </row>
    <row r="182" spans="1:4" ht="12.75">
      <c r="A182" s="16"/>
      <c r="B182" s="38" t="s">
        <v>79</v>
      </c>
      <c r="C182" s="37">
        <v>886</v>
      </c>
      <c r="D182" s="23">
        <v>-36</v>
      </c>
    </row>
    <row r="183" spans="1:4" ht="12.75">
      <c r="A183" s="16"/>
      <c r="C183" s="37">
        <v>2500</v>
      </c>
      <c r="D183" s="23">
        <v>-16.4</v>
      </c>
    </row>
    <row r="184" spans="1:3" ht="12.75">
      <c r="A184" s="16"/>
      <c r="C184" s="37"/>
    </row>
    <row r="185" spans="1:3" ht="12.75">
      <c r="A185" s="16"/>
      <c r="C185" s="37"/>
    </row>
    <row r="186" spans="1:3" ht="12.75">
      <c r="A186" s="16"/>
      <c r="C186" s="37"/>
    </row>
    <row r="187" spans="1:4" ht="15.75">
      <c r="A187" s="29">
        <f>A179+1</f>
        <v>5</v>
      </c>
      <c r="B187" s="34" t="s">
        <v>4</v>
      </c>
      <c r="C187" s="34" t="s">
        <v>76</v>
      </c>
      <c r="D187" s="39" t="s">
        <v>96</v>
      </c>
    </row>
    <row r="188" spans="1:4" ht="15.75">
      <c r="A188" s="29"/>
      <c r="B188" s="30" t="s">
        <v>511</v>
      </c>
      <c r="C188" s="37">
        <v>0</v>
      </c>
      <c r="D188" s="23">
        <v>-13.8</v>
      </c>
    </row>
    <row r="189" spans="1:4" ht="12.75">
      <c r="A189" s="29"/>
      <c r="C189" s="37">
        <v>1000</v>
      </c>
      <c r="D189" s="23">
        <v>-8.2</v>
      </c>
    </row>
    <row r="190" spans="1:3" ht="12.75">
      <c r="A190" s="29"/>
      <c r="C190" s="37"/>
    </row>
    <row r="191" spans="1:3" ht="12.75">
      <c r="A191" s="29"/>
      <c r="C191" s="37"/>
    </row>
    <row r="192" spans="1:3" ht="12.75">
      <c r="A192" s="29"/>
      <c r="C192" s="37"/>
    </row>
    <row r="193" spans="1:3" ht="12.75">
      <c r="A193" s="29"/>
      <c r="C193" s="37"/>
    </row>
    <row r="194" spans="1:3" ht="12.75">
      <c r="A194" s="29"/>
      <c r="C194" s="37"/>
    </row>
    <row r="195" spans="1:4" ht="15.75">
      <c r="A195" s="16">
        <f>A187+1</f>
        <v>6</v>
      </c>
      <c r="B195" s="30" t="s">
        <v>5</v>
      </c>
      <c r="C195" s="34" t="s">
        <v>76</v>
      </c>
      <c r="D195" s="39" t="s">
        <v>96</v>
      </c>
    </row>
    <row r="196" spans="1:4" ht="15.75">
      <c r="A196" s="16"/>
      <c r="B196" s="30" t="s">
        <v>566</v>
      </c>
      <c r="C196" s="37">
        <v>0</v>
      </c>
      <c r="D196" s="23">
        <f>-96.078*0.666666666666667</f>
        <v>-64.05200000000004</v>
      </c>
    </row>
    <row r="197" spans="1:4" ht="12.75">
      <c r="A197" s="16"/>
      <c r="C197" s="37">
        <v>2500</v>
      </c>
      <c r="D197" s="23">
        <f>-65.398*0.666666666666667</f>
        <v>-43.59866666666668</v>
      </c>
    </row>
    <row r="198" spans="1:3" ht="12.75">
      <c r="A198" s="16"/>
      <c r="C198" s="37"/>
    </row>
    <row r="199" spans="1:3" ht="12.75">
      <c r="A199" s="16"/>
      <c r="C199" s="37"/>
    </row>
    <row r="200" spans="1:3" ht="12.75">
      <c r="A200" s="16"/>
      <c r="C200" s="37"/>
    </row>
    <row r="201" spans="1:3" ht="12.75">
      <c r="A201" s="16"/>
      <c r="C201" s="37"/>
    </row>
    <row r="202" spans="1:3" ht="12.75">
      <c r="A202" s="16"/>
      <c r="C202" s="37"/>
    </row>
    <row r="203" spans="1:4" ht="15.75">
      <c r="A203" s="29">
        <f>A195+1</f>
        <v>7</v>
      </c>
      <c r="B203" s="30" t="s">
        <v>5</v>
      </c>
      <c r="C203" s="34" t="s">
        <v>76</v>
      </c>
      <c r="D203" s="39" t="s">
        <v>96</v>
      </c>
    </row>
    <row r="204" spans="1:4" ht="15.75">
      <c r="A204" s="29"/>
      <c r="B204" s="30" t="s">
        <v>567</v>
      </c>
      <c r="C204" s="37">
        <v>0</v>
      </c>
      <c r="D204" s="23">
        <v>-20.289</v>
      </c>
    </row>
    <row r="205" spans="1:4" ht="12.75">
      <c r="A205" s="29"/>
      <c r="C205" s="37">
        <v>2500</v>
      </c>
      <c r="D205" s="23">
        <v>-42.268</v>
      </c>
    </row>
    <row r="206" spans="1:3" ht="12.75">
      <c r="A206" s="29"/>
      <c r="C206" s="37"/>
    </row>
    <row r="207" spans="1:3" ht="12.75">
      <c r="A207" s="29"/>
      <c r="C207" s="37"/>
    </row>
    <row r="208" spans="1:3" ht="12.75">
      <c r="A208" s="29"/>
      <c r="C208" s="37"/>
    </row>
    <row r="209" spans="1:3" ht="12.75">
      <c r="A209" s="29"/>
      <c r="C209" s="37"/>
    </row>
    <row r="210" spans="1:3" ht="12.75">
      <c r="A210" s="29"/>
      <c r="C210" s="37"/>
    </row>
    <row r="211" spans="1:4" ht="15.75">
      <c r="A211" s="16">
        <f>A203+1</f>
        <v>8</v>
      </c>
      <c r="B211" s="30" t="s">
        <v>5</v>
      </c>
      <c r="C211" s="34" t="s">
        <v>76</v>
      </c>
      <c r="D211" s="39" t="s">
        <v>96</v>
      </c>
    </row>
    <row r="212" spans="1:8" ht="15.75">
      <c r="A212" s="16"/>
      <c r="B212" s="30" t="s">
        <v>568</v>
      </c>
      <c r="C212" s="37">
        <v>1544.6</v>
      </c>
      <c r="D212" s="23">
        <v>0</v>
      </c>
      <c r="F212" s="37">
        <v>0</v>
      </c>
      <c r="G212" s="23">
        <f>33.071*2</f>
        <v>66.142</v>
      </c>
      <c r="H212" s="38">
        <f>SLOPE(G212:G213,F212:F213)</f>
        <v>-0.04282008</v>
      </c>
    </row>
    <row r="213" spans="1:8" ht="12.75">
      <c r="A213" s="16"/>
      <c r="C213" s="37">
        <v>2500</v>
      </c>
      <c r="D213" s="23">
        <f>-20.4541*2</f>
        <v>-40.9082</v>
      </c>
      <c r="F213" s="37">
        <v>2500</v>
      </c>
      <c r="G213" s="23">
        <f>-20.4541*2</f>
        <v>-40.9082</v>
      </c>
      <c r="H213" s="38">
        <f>INTERCEPT(D212:D213,C212:C213)</f>
        <v>66.13649332216872</v>
      </c>
    </row>
    <row r="214" spans="1:8" ht="12.75">
      <c r="A214" s="16"/>
      <c r="C214" s="37"/>
      <c r="G214" s="38" t="s">
        <v>569</v>
      </c>
      <c r="H214" s="38">
        <f>-H213/H212</f>
        <v>1544.5205455517298</v>
      </c>
    </row>
    <row r="215" spans="1:3" ht="12.75">
      <c r="A215" s="16"/>
      <c r="C215" s="37"/>
    </row>
    <row r="216" spans="1:3" ht="12.75">
      <c r="A216" s="16"/>
      <c r="C216" s="37"/>
    </row>
    <row r="217" spans="1:3" ht="12.75">
      <c r="A217" s="16"/>
      <c r="C217" s="37"/>
    </row>
    <row r="218" spans="1:3" ht="12.75">
      <c r="A218" s="16"/>
      <c r="C218" s="37"/>
    </row>
    <row r="219" spans="1:4" ht="15.75">
      <c r="A219" s="29">
        <f>A211+1</f>
        <v>9</v>
      </c>
      <c r="B219" s="34" t="s">
        <v>6</v>
      </c>
      <c r="C219" s="34" t="s">
        <v>76</v>
      </c>
      <c r="D219" s="39" t="s">
        <v>96</v>
      </c>
    </row>
    <row r="220" spans="1:4" ht="15.75">
      <c r="A220" s="29"/>
      <c r="B220" s="30" t="s">
        <v>510</v>
      </c>
      <c r="C220" s="37">
        <v>0</v>
      </c>
      <c r="D220" s="23">
        <v>-205.1</v>
      </c>
    </row>
    <row r="221" spans="1:4" ht="12.75">
      <c r="A221" s="29"/>
      <c r="B221" s="38" t="s">
        <v>78</v>
      </c>
      <c r="C221" s="37">
        <v>977</v>
      </c>
      <c r="D221" s="23">
        <v>-169.2</v>
      </c>
    </row>
    <row r="222" spans="1:4" ht="12.75">
      <c r="A222" s="29"/>
      <c r="B222" s="38" t="s">
        <v>77</v>
      </c>
      <c r="C222" s="37">
        <v>1235</v>
      </c>
      <c r="D222" s="23">
        <v>-160.6</v>
      </c>
    </row>
    <row r="223" spans="1:4" ht="12.75">
      <c r="A223" s="29"/>
      <c r="B223" s="38" t="s">
        <v>79</v>
      </c>
      <c r="C223" s="37">
        <v>1911</v>
      </c>
      <c r="D223" s="23">
        <v>-140</v>
      </c>
    </row>
    <row r="224" spans="1:4" ht="12.75">
      <c r="A224" s="29"/>
      <c r="B224" s="38" t="s">
        <v>5</v>
      </c>
      <c r="C224" s="37">
        <v>2100</v>
      </c>
      <c r="D224" s="23">
        <v>-132.4</v>
      </c>
    </row>
    <row r="225" spans="1:4" ht="12.75">
      <c r="A225" s="29"/>
      <c r="C225" s="37">
        <v>2500</v>
      </c>
      <c r="D225" s="23">
        <v>-124</v>
      </c>
    </row>
    <row r="226" spans="1:3" ht="12.75">
      <c r="A226" s="29"/>
      <c r="C226" s="37"/>
    </row>
    <row r="227" spans="1:4" ht="15.75">
      <c r="A227" s="16">
        <f>A219+1</f>
        <v>10</v>
      </c>
      <c r="B227" s="34" t="s">
        <v>6</v>
      </c>
      <c r="C227" s="34" t="s">
        <v>76</v>
      </c>
      <c r="D227" s="39" t="s">
        <v>96</v>
      </c>
    </row>
    <row r="228" spans="1:4" ht="15.75">
      <c r="A228" s="16"/>
      <c r="B228" s="30" t="s">
        <v>512</v>
      </c>
      <c r="C228" s="37">
        <v>0</v>
      </c>
      <c r="D228" s="23">
        <v>-62.8</v>
      </c>
    </row>
    <row r="229" spans="1:4" ht="12.75">
      <c r="A229" s="16"/>
      <c r="B229" s="38" t="s">
        <v>78</v>
      </c>
      <c r="C229" s="37">
        <v>2313</v>
      </c>
      <c r="D229" s="23">
        <v>-44.4</v>
      </c>
    </row>
    <row r="230" spans="1:4" ht="12.75">
      <c r="A230" s="16"/>
      <c r="C230" s="37">
        <v>2500</v>
      </c>
      <c r="D230" s="23">
        <v>-42.8</v>
      </c>
    </row>
    <row r="231" spans="1:3" ht="12.75">
      <c r="A231" s="16"/>
      <c r="C231" s="37"/>
    </row>
    <row r="232" spans="1:3" ht="12.75">
      <c r="A232" s="16"/>
      <c r="C232" s="37"/>
    </row>
    <row r="233" spans="1:3" ht="12.75">
      <c r="A233" s="16"/>
      <c r="C233" s="37"/>
    </row>
    <row r="234" spans="1:3" ht="12.75">
      <c r="A234" s="16"/>
      <c r="C234" s="37"/>
    </row>
    <row r="235" spans="1:17" ht="15.75">
      <c r="A235" s="29">
        <f>A227+1</f>
        <v>11</v>
      </c>
      <c r="B235" s="34" t="s">
        <v>8</v>
      </c>
      <c r="C235" s="34" t="s">
        <v>76</v>
      </c>
      <c r="D235" s="39" t="s">
        <v>96</v>
      </c>
      <c r="Q235" s="41"/>
    </row>
    <row r="236" spans="1:17" ht="15.75">
      <c r="A236" s="29"/>
      <c r="B236" s="30" t="s">
        <v>475</v>
      </c>
      <c r="C236" s="37">
        <v>0</v>
      </c>
      <c r="D236" s="23">
        <v>-59.2</v>
      </c>
      <c r="Q236" s="54"/>
    </row>
    <row r="237" spans="1:17" ht="12.75">
      <c r="A237" s="29"/>
      <c r="B237" s="38" t="s">
        <v>77</v>
      </c>
      <c r="C237" s="37">
        <v>977</v>
      </c>
      <c r="D237" s="23">
        <v>-44.4</v>
      </c>
      <c r="Q237" s="54"/>
    </row>
    <row r="238" spans="1:17" ht="12.75">
      <c r="A238" s="29"/>
      <c r="B238" s="38" t="s">
        <v>78</v>
      </c>
      <c r="C238" s="37">
        <v>1235</v>
      </c>
      <c r="D238" s="23">
        <v>-43.2</v>
      </c>
      <c r="Q238" s="54"/>
    </row>
    <row r="239" spans="1:17" ht="12.75">
      <c r="A239" s="29"/>
      <c r="B239" s="38" t="s">
        <v>5</v>
      </c>
      <c r="C239" s="37">
        <v>1911</v>
      </c>
      <c r="D239" s="23">
        <v>-40</v>
      </c>
      <c r="Q239" s="54"/>
    </row>
    <row r="240" spans="1:17" ht="12.75">
      <c r="A240" s="29"/>
      <c r="B240" s="38" t="s">
        <v>79</v>
      </c>
      <c r="C240" s="37">
        <v>2100</v>
      </c>
      <c r="D240" s="23">
        <v>-28.4</v>
      </c>
      <c r="Q240" s="54"/>
    </row>
    <row r="241" spans="1:17" ht="12.75">
      <c r="A241" s="29"/>
      <c r="C241" s="37">
        <v>2500</v>
      </c>
      <c r="D241" s="23">
        <v>-13.2</v>
      </c>
      <c r="Q241" s="54"/>
    </row>
    <row r="242" spans="1:17" ht="12.75">
      <c r="A242" s="29"/>
      <c r="C242" s="37"/>
      <c r="Q242" s="54"/>
    </row>
    <row r="243" spans="1:17" ht="15.75">
      <c r="A243" s="16">
        <f>A235+1</f>
        <v>12</v>
      </c>
      <c r="B243" s="34" t="s">
        <v>9</v>
      </c>
      <c r="C243" s="34" t="s">
        <v>76</v>
      </c>
      <c r="D243" s="39" t="s">
        <v>96</v>
      </c>
      <c r="Q243" s="54"/>
    </row>
    <row r="244" spans="1:17" ht="15.75">
      <c r="A244" s="16"/>
      <c r="B244" s="30" t="s">
        <v>513</v>
      </c>
      <c r="C244" s="37">
        <v>0</v>
      </c>
      <c r="D244" s="23">
        <v>-12.3</v>
      </c>
      <c r="Q244" s="41"/>
    </row>
    <row r="245" spans="1:17" ht="12.75">
      <c r="A245" s="16"/>
      <c r="C245" s="37">
        <v>2500</v>
      </c>
      <c r="D245" s="23">
        <v>27.4</v>
      </c>
      <c r="Q245" s="54"/>
    </row>
    <row r="246" spans="1:17" ht="12.75">
      <c r="A246" s="16"/>
      <c r="C246" s="37"/>
      <c r="Q246" s="54"/>
    </row>
    <row r="247" spans="1:17" ht="12.75">
      <c r="A247" s="16"/>
      <c r="C247" s="37"/>
      <c r="Q247" s="54"/>
    </row>
    <row r="248" spans="1:17" ht="12.75">
      <c r="A248" s="16"/>
      <c r="C248" s="37"/>
      <c r="Q248" s="54"/>
    </row>
    <row r="249" spans="1:17" ht="12.75">
      <c r="A249" s="16"/>
      <c r="C249" s="37"/>
      <c r="Q249" s="54"/>
    </row>
    <row r="250" spans="1:17" ht="12.75">
      <c r="A250" s="16"/>
      <c r="C250" s="37"/>
      <c r="Q250" s="54"/>
    </row>
    <row r="251" spans="1:17" ht="15.75">
      <c r="A251" s="29">
        <f>A243+1</f>
        <v>13</v>
      </c>
      <c r="B251" s="34" t="s">
        <v>10</v>
      </c>
      <c r="C251" s="34" t="s">
        <v>76</v>
      </c>
      <c r="D251" s="39" t="s">
        <v>96</v>
      </c>
      <c r="Q251" s="54"/>
    </row>
    <row r="252" spans="1:17" ht="15.75">
      <c r="A252" s="29"/>
      <c r="B252" s="30" t="s">
        <v>505</v>
      </c>
      <c r="C252" s="37">
        <v>0</v>
      </c>
      <c r="D252" s="23">
        <v>-188.8</v>
      </c>
      <c r="Q252" s="41"/>
    </row>
    <row r="253" spans="1:17" ht="12.75">
      <c r="A253" s="29"/>
      <c r="B253" s="38" t="s">
        <v>77</v>
      </c>
      <c r="C253" s="37">
        <v>977</v>
      </c>
      <c r="D253" s="23">
        <v>-154</v>
      </c>
      <c r="Q253" s="54"/>
    </row>
    <row r="254" spans="1:17" ht="12.75">
      <c r="A254" s="29"/>
      <c r="B254" s="38" t="s">
        <v>78</v>
      </c>
      <c r="C254" s="37">
        <v>1235</v>
      </c>
      <c r="D254" s="23">
        <v>-152</v>
      </c>
      <c r="Q254" s="54"/>
    </row>
    <row r="255" spans="1:17" ht="12.75">
      <c r="A255" s="29"/>
      <c r="B255" s="38" t="s">
        <v>79</v>
      </c>
      <c r="C255" s="37">
        <v>1911</v>
      </c>
      <c r="D255" s="23">
        <v>-136</v>
      </c>
      <c r="Q255" s="54"/>
    </row>
    <row r="256" spans="1:17" ht="12.75">
      <c r="A256" s="29"/>
      <c r="B256" s="38" t="s">
        <v>5</v>
      </c>
      <c r="C256" s="37">
        <v>2100</v>
      </c>
      <c r="D256" s="23">
        <v>-128.8</v>
      </c>
      <c r="Q256" s="54"/>
    </row>
    <row r="257" spans="1:17" ht="12.75">
      <c r="A257" s="29"/>
      <c r="C257" s="37">
        <v>2500</v>
      </c>
      <c r="D257" s="23">
        <v>-114.4</v>
      </c>
      <c r="Q257" s="54"/>
    </row>
    <row r="258" spans="1:17" ht="12.75">
      <c r="A258" s="29"/>
      <c r="C258" s="37"/>
      <c r="Q258" s="54"/>
    </row>
    <row r="259" spans="1:17" ht="15.75">
      <c r="A259" s="16">
        <f>A251+1</f>
        <v>14</v>
      </c>
      <c r="B259" s="34" t="s">
        <v>84</v>
      </c>
      <c r="C259" s="34" t="s">
        <v>76</v>
      </c>
      <c r="D259" s="39" t="s">
        <v>96</v>
      </c>
      <c r="Q259" s="54"/>
    </row>
    <row r="260" spans="1:17" ht="15.75">
      <c r="A260" s="16"/>
      <c r="B260" s="30" t="s">
        <v>514</v>
      </c>
      <c r="C260" s="37">
        <v>0</v>
      </c>
      <c r="D260" s="23">
        <v>-92</v>
      </c>
      <c r="Q260" s="41"/>
    </row>
    <row r="261" spans="1:17" ht="12.75">
      <c r="A261" s="16"/>
      <c r="B261" s="38" t="s">
        <v>78</v>
      </c>
      <c r="C261" s="37">
        <v>977</v>
      </c>
      <c r="D261" s="23">
        <v>-72</v>
      </c>
      <c r="Q261" s="54"/>
    </row>
    <row r="262" spans="1:17" ht="12.75">
      <c r="A262" s="16"/>
      <c r="B262" s="38" t="s">
        <v>77</v>
      </c>
      <c r="C262" s="37">
        <v>1235</v>
      </c>
      <c r="D262" s="23">
        <v>-62.4</v>
      </c>
      <c r="Q262" s="54"/>
    </row>
    <row r="263" spans="1:17" ht="12.75">
      <c r="A263" s="16"/>
      <c r="B263" s="38" t="s">
        <v>79</v>
      </c>
      <c r="C263" s="37">
        <v>1911</v>
      </c>
      <c r="D263" s="23">
        <v>-57</v>
      </c>
      <c r="Q263" s="54"/>
    </row>
    <row r="264" spans="1:17" ht="12.75">
      <c r="A264" s="16"/>
      <c r="B264" s="38" t="s">
        <v>5</v>
      </c>
      <c r="C264" s="37">
        <v>2100</v>
      </c>
      <c r="D264" s="23">
        <v>-48</v>
      </c>
      <c r="Q264" s="54"/>
    </row>
    <row r="265" spans="1:17" ht="12.75">
      <c r="A265" s="16"/>
      <c r="C265" s="37">
        <v>2500</v>
      </c>
      <c r="D265" s="23">
        <v>-18</v>
      </c>
      <c r="Q265" s="54"/>
    </row>
    <row r="266" spans="1:17" ht="12.75">
      <c r="A266" s="16"/>
      <c r="C266" s="37"/>
      <c r="Q266" s="54"/>
    </row>
    <row r="267" spans="1:17" ht="15.75">
      <c r="A267" s="29">
        <f>A259+1</f>
        <v>15</v>
      </c>
      <c r="B267" s="34" t="s">
        <v>13</v>
      </c>
      <c r="C267" s="34" t="s">
        <v>76</v>
      </c>
      <c r="D267" s="39" t="s">
        <v>96</v>
      </c>
      <c r="Q267" s="54"/>
    </row>
    <row r="268" spans="1:17" ht="15.75">
      <c r="A268" s="29"/>
      <c r="B268" s="30" t="s">
        <v>515</v>
      </c>
      <c r="C268" s="37">
        <v>0</v>
      </c>
      <c r="D268" s="23">
        <v>-76</v>
      </c>
      <c r="Q268" s="41"/>
    </row>
    <row r="269" spans="1:17" ht="12.75">
      <c r="A269" s="29"/>
      <c r="B269" s="38" t="s">
        <v>77</v>
      </c>
      <c r="C269" s="37">
        <v>1000</v>
      </c>
      <c r="D269" s="23">
        <v>-45</v>
      </c>
      <c r="Q269" s="54"/>
    </row>
    <row r="270" spans="1:17" ht="12.75">
      <c r="A270" s="29"/>
      <c r="B270" s="38" t="s">
        <v>5</v>
      </c>
      <c r="C270" s="37">
        <v>1323</v>
      </c>
      <c r="D270" s="23">
        <v>-39.6</v>
      </c>
      <c r="Q270" s="54"/>
    </row>
    <row r="271" spans="1:17" ht="12.75">
      <c r="A271" s="29"/>
      <c r="B271" s="38" t="s">
        <v>78</v>
      </c>
      <c r="C271" s="37">
        <v>1768</v>
      </c>
      <c r="D271" s="23">
        <v>-40.6</v>
      </c>
      <c r="Q271" s="54"/>
    </row>
    <row r="272" spans="1:17" ht="12.75">
      <c r="A272" s="29"/>
      <c r="C272" s="37">
        <v>2500</v>
      </c>
      <c r="D272" s="23">
        <v>-39.2</v>
      </c>
      <c r="Q272" s="54"/>
    </row>
    <row r="273" spans="1:17" ht="12.75">
      <c r="A273" s="29"/>
      <c r="C273" s="37"/>
      <c r="Q273" s="54"/>
    </row>
    <row r="274" spans="1:17" ht="12.75">
      <c r="A274" s="29"/>
      <c r="C274" s="37"/>
      <c r="Q274" s="54"/>
    </row>
    <row r="275" spans="1:17" ht="15.75">
      <c r="A275" s="16">
        <f>A267+1</f>
        <v>16</v>
      </c>
      <c r="B275" s="34" t="s">
        <v>14</v>
      </c>
      <c r="C275" s="34" t="s">
        <v>76</v>
      </c>
      <c r="D275" s="39" t="s">
        <v>96</v>
      </c>
      <c r="Q275" s="54"/>
    </row>
    <row r="276" spans="1:17" ht="15.75">
      <c r="A276" s="16"/>
      <c r="B276" s="30" t="s">
        <v>516</v>
      </c>
      <c r="C276" s="37">
        <v>0</v>
      </c>
      <c r="D276" s="23">
        <v>-87.6</v>
      </c>
      <c r="Q276" s="41"/>
    </row>
    <row r="277" spans="1:17" ht="12.75">
      <c r="A277" s="16"/>
      <c r="B277" s="38" t="s">
        <v>5</v>
      </c>
      <c r="C277" s="37">
        <v>1220</v>
      </c>
      <c r="D277" s="23">
        <v>-44.4</v>
      </c>
      <c r="Q277" s="54"/>
    </row>
    <row r="278" spans="1:17" ht="12.75">
      <c r="A278" s="16"/>
      <c r="B278" s="38" t="s">
        <v>78</v>
      </c>
      <c r="C278" s="37">
        <v>2173</v>
      </c>
      <c r="D278" s="23">
        <v>-42.8</v>
      </c>
      <c r="Q278" s="54"/>
    </row>
    <row r="279" spans="1:17" ht="12.75">
      <c r="A279" s="16"/>
      <c r="B279" s="38" t="s">
        <v>79</v>
      </c>
      <c r="C279" s="37">
        <v>2495</v>
      </c>
      <c r="D279" s="23">
        <v>-42</v>
      </c>
      <c r="Q279" s="54"/>
    </row>
    <row r="280" spans="1:17" ht="12.75">
      <c r="A280" s="16"/>
      <c r="C280" s="37"/>
      <c r="Q280" s="54"/>
    </row>
    <row r="281" spans="1:17" ht="12.75">
      <c r="A281" s="16"/>
      <c r="C281" s="37"/>
      <c r="Q281" s="54"/>
    </row>
    <row r="282" spans="1:17" ht="12.75">
      <c r="A282" s="16"/>
      <c r="C282" s="37"/>
      <c r="I282" s="38"/>
      <c r="Q282" s="54"/>
    </row>
    <row r="283" spans="1:17" ht="15.75">
      <c r="A283" s="29">
        <f>A275+1</f>
        <v>17</v>
      </c>
      <c r="B283" s="34" t="s">
        <v>87</v>
      </c>
      <c r="C283" s="34" t="s">
        <v>76</v>
      </c>
      <c r="D283" s="39" t="s">
        <v>96</v>
      </c>
      <c r="I283" s="38"/>
      <c r="Q283" s="54"/>
    </row>
    <row r="284" spans="1:17" ht="15.75">
      <c r="A284" s="29"/>
      <c r="B284" s="30" t="s">
        <v>501</v>
      </c>
      <c r="C284" s="37">
        <v>0</v>
      </c>
      <c r="D284" s="23">
        <v>-212.6</v>
      </c>
      <c r="I284" s="38"/>
      <c r="Q284" s="41"/>
    </row>
    <row r="285" spans="1:17" ht="12.75">
      <c r="A285" s="29"/>
      <c r="B285" s="38" t="s">
        <v>78</v>
      </c>
      <c r="C285" s="37">
        <v>977</v>
      </c>
      <c r="D285" s="23">
        <v>-198</v>
      </c>
      <c r="I285" s="38"/>
      <c r="Q285" s="54"/>
    </row>
    <row r="286" spans="1:17" ht="12.75">
      <c r="A286" s="29"/>
      <c r="B286" s="38" t="s">
        <v>77</v>
      </c>
      <c r="C286" s="37">
        <v>1235</v>
      </c>
      <c r="D286" s="23">
        <v>-164</v>
      </c>
      <c r="I286" s="38"/>
      <c r="Q286" s="54"/>
    </row>
    <row r="287" spans="1:17" ht="12.75">
      <c r="A287" s="29"/>
      <c r="B287" s="38" t="s">
        <v>79</v>
      </c>
      <c r="C287" s="37">
        <v>1911</v>
      </c>
      <c r="D287" s="23">
        <v>-163</v>
      </c>
      <c r="I287" s="38"/>
      <c r="Q287" s="54"/>
    </row>
    <row r="288" spans="1:17" ht="12.75">
      <c r="A288" s="29"/>
      <c r="B288" s="38" t="s">
        <v>5</v>
      </c>
      <c r="C288" s="37">
        <v>2100</v>
      </c>
      <c r="D288" s="23">
        <v>-127</v>
      </c>
      <c r="I288" s="38"/>
      <c r="Q288" s="54"/>
    </row>
    <row r="289" spans="1:17" ht="12.75">
      <c r="A289" s="29"/>
      <c r="C289" s="37">
        <v>2500</v>
      </c>
      <c r="D289" s="23">
        <v>-108</v>
      </c>
      <c r="I289" s="38"/>
      <c r="Q289" s="54"/>
    </row>
    <row r="290" spans="1:17" ht="12.75">
      <c r="A290" s="29"/>
      <c r="C290" s="37"/>
      <c r="I290" s="38"/>
      <c r="Q290" s="54"/>
    </row>
    <row r="291" spans="1:17" ht="15.75">
      <c r="A291" s="16">
        <f>A283+1</f>
        <v>18</v>
      </c>
      <c r="B291" s="34" t="s">
        <v>15</v>
      </c>
      <c r="C291" s="34" t="s">
        <v>76</v>
      </c>
      <c r="D291" s="39" t="s">
        <v>96</v>
      </c>
      <c r="I291" s="38"/>
      <c r="Q291" s="54"/>
    </row>
    <row r="292" spans="1:17" ht="15.75">
      <c r="A292" s="16"/>
      <c r="B292" s="30" t="s">
        <v>517</v>
      </c>
      <c r="C292" s="37">
        <v>0</v>
      </c>
      <c r="D292" s="23">
        <v>-63.7</v>
      </c>
      <c r="I292" s="38"/>
      <c r="Q292" s="41"/>
    </row>
    <row r="293" spans="1:17" ht="12.75">
      <c r="A293" s="16"/>
      <c r="B293" s="38" t="s">
        <v>77</v>
      </c>
      <c r="C293" s="37">
        <v>703</v>
      </c>
      <c r="D293" s="23">
        <v>-46.9</v>
      </c>
      <c r="I293" s="38"/>
      <c r="Q293" s="54"/>
    </row>
    <row r="294" spans="1:17" ht="12.75">
      <c r="A294" s="16"/>
      <c r="B294" s="38" t="s">
        <v>78</v>
      </c>
      <c r="C294" s="37">
        <v>1356</v>
      </c>
      <c r="D294" s="23">
        <v>-41.2</v>
      </c>
      <c r="I294" s="38"/>
      <c r="Q294" s="54"/>
    </row>
    <row r="295" spans="1:17" ht="12.75">
      <c r="A295" s="16"/>
      <c r="B295" s="38" t="s">
        <v>5</v>
      </c>
      <c r="C295" s="37">
        <v>1963</v>
      </c>
      <c r="D295" s="23">
        <v>-36.5</v>
      </c>
      <c r="I295" s="38"/>
      <c r="Q295" s="54"/>
    </row>
    <row r="296" spans="1:17" ht="12.75">
      <c r="A296" s="16"/>
      <c r="C296" s="37"/>
      <c r="I296" s="38"/>
      <c r="Q296" s="54"/>
    </row>
    <row r="297" spans="1:17" ht="12.75">
      <c r="A297" s="16"/>
      <c r="C297" s="37"/>
      <c r="I297" s="38"/>
      <c r="Q297" s="54"/>
    </row>
    <row r="298" spans="1:17" ht="12.75">
      <c r="A298" s="16"/>
      <c r="C298" s="37"/>
      <c r="I298" s="38"/>
      <c r="Q298" s="54"/>
    </row>
    <row r="299" spans="1:17" ht="15.75">
      <c r="A299" s="29">
        <f>A291+1</f>
        <v>19</v>
      </c>
      <c r="B299" s="34" t="s">
        <v>16</v>
      </c>
      <c r="C299" s="34" t="s">
        <v>76</v>
      </c>
      <c r="D299" s="39" t="s">
        <v>96</v>
      </c>
      <c r="I299" s="38"/>
      <c r="Q299" s="54"/>
    </row>
    <row r="300" spans="1:17" ht="15.75">
      <c r="A300" s="29"/>
      <c r="B300" s="30" t="s">
        <v>483</v>
      </c>
      <c r="C300" s="37">
        <v>0</v>
      </c>
      <c r="D300" s="23">
        <v>-80.4</v>
      </c>
      <c r="I300" s="38"/>
      <c r="Q300" s="41"/>
    </row>
    <row r="301" spans="1:17" ht="12.75">
      <c r="A301" s="29"/>
      <c r="B301" s="38" t="s">
        <v>77</v>
      </c>
      <c r="C301" s="37">
        <v>950</v>
      </c>
      <c r="D301" s="23">
        <v>-53.5</v>
      </c>
      <c r="I301" s="38"/>
      <c r="Q301" s="54"/>
    </row>
    <row r="302" spans="1:17" ht="12.75">
      <c r="A302" s="29"/>
      <c r="B302" s="38" t="s">
        <v>5</v>
      </c>
      <c r="C302" s="37">
        <v>1285</v>
      </c>
      <c r="D302" s="23">
        <v>-19.7</v>
      </c>
      <c r="I302" s="38"/>
      <c r="Q302" s="54"/>
    </row>
    <row r="303" spans="1:17" ht="12.75">
      <c r="A303" s="29"/>
      <c r="B303" s="38" t="s">
        <v>78</v>
      </c>
      <c r="C303" s="37">
        <v>1809</v>
      </c>
      <c r="D303" s="23">
        <v>-30.6</v>
      </c>
      <c r="I303" s="38"/>
      <c r="Q303" s="54"/>
    </row>
    <row r="304" spans="1:17" ht="12.75">
      <c r="A304" s="29"/>
      <c r="C304" s="37">
        <v>2500</v>
      </c>
      <c r="D304" s="23">
        <v>-54.6</v>
      </c>
      <c r="I304" s="38"/>
      <c r="Q304" s="54"/>
    </row>
    <row r="305" spans="1:17" ht="12.75">
      <c r="A305" s="29"/>
      <c r="C305" s="37"/>
      <c r="I305" s="38"/>
      <c r="Q305" s="54"/>
    </row>
    <row r="306" spans="1:17" ht="12.75">
      <c r="A306" s="29"/>
      <c r="C306" s="37"/>
      <c r="I306" s="38"/>
      <c r="Q306" s="54"/>
    </row>
    <row r="307" spans="1:17" ht="15.75">
      <c r="A307" s="16">
        <f>A299+1</f>
        <v>20</v>
      </c>
      <c r="B307" s="34" t="s">
        <v>16</v>
      </c>
      <c r="C307" s="34" t="s">
        <v>76</v>
      </c>
      <c r="D307" s="39" t="s">
        <v>96</v>
      </c>
      <c r="I307" s="38"/>
      <c r="Q307" s="54"/>
    </row>
    <row r="308" spans="1:17" ht="15.75">
      <c r="A308" s="16"/>
      <c r="B308" s="30" t="s">
        <v>481</v>
      </c>
      <c r="C308" s="37">
        <v>0</v>
      </c>
      <c r="D308" s="23">
        <v>-63.8</v>
      </c>
      <c r="I308" s="38"/>
      <c r="Q308" s="41"/>
    </row>
    <row r="309" spans="1:17" ht="12.75">
      <c r="A309" s="16"/>
      <c r="B309" s="38" t="s">
        <v>77</v>
      </c>
      <c r="C309" s="37">
        <v>577</v>
      </c>
      <c r="D309" s="23">
        <v>-46.4</v>
      </c>
      <c r="I309" s="38"/>
      <c r="Q309" s="54"/>
    </row>
    <row r="310" spans="1:17" ht="12.75">
      <c r="A310" s="16"/>
      <c r="B310" s="38" t="s">
        <v>5</v>
      </c>
      <c r="C310" s="37">
        <v>592</v>
      </c>
      <c r="D310" s="23">
        <v>-46</v>
      </c>
      <c r="I310" s="38"/>
      <c r="Q310" s="54"/>
    </row>
    <row r="311" spans="1:17" ht="12.75">
      <c r="A311" s="16"/>
      <c r="B311" s="38" t="s">
        <v>78</v>
      </c>
      <c r="C311" s="37">
        <v>1809</v>
      </c>
      <c r="D311" s="23">
        <v>-30</v>
      </c>
      <c r="I311" s="38"/>
      <c r="Q311" s="54"/>
    </row>
    <row r="312" spans="1:17" ht="12.75">
      <c r="A312" s="16"/>
      <c r="C312" s="37">
        <v>2500</v>
      </c>
      <c r="D312" s="23">
        <v>-21.2</v>
      </c>
      <c r="I312" s="38"/>
      <c r="Q312" s="54"/>
    </row>
    <row r="313" spans="1:17" ht="12.75">
      <c r="A313" s="16"/>
      <c r="C313" s="37"/>
      <c r="I313" s="38"/>
      <c r="Q313" s="54"/>
    </row>
    <row r="314" spans="1:17" ht="12.75">
      <c r="A314" s="16"/>
      <c r="C314" s="37"/>
      <c r="I314" s="38"/>
      <c r="Q314" s="54"/>
    </row>
    <row r="315" spans="1:17" ht="15.75">
      <c r="A315" s="29">
        <f>A307+1</f>
        <v>21</v>
      </c>
      <c r="B315" s="34" t="s">
        <v>17</v>
      </c>
      <c r="C315" s="34" t="s">
        <v>76</v>
      </c>
      <c r="D315" s="39" t="s">
        <v>96</v>
      </c>
      <c r="I315" s="38"/>
      <c r="Q315" s="54"/>
    </row>
    <row r="316" spans="1:17" ht="15.75">
      <c r="A316" s="29"/>
      <c r="B316" s="30" t="s">
        <v>492</v>
      </c>
      <c r="C316" s="37">
        <v>0</v>
      </c>
      <c r="D316" s="23">
        <v>-84.4</v>
      </c>
      <c r="Q316" s="41"/>
    </row>
    <row r="317" spans="1:17" ht="12.75">
      <c r="A317" s="29"/>
      <c r="B317" s="38" t="s">
        <v>78</v>
      </c>
      <c r="C317" s="37">
        <v>303</v>
      </c>
      <c r="D317" s="23">
        <v>-73.2</v>
      </c>
      <c r="Q317" s="54"/>
    </row>
    <row r="318" spans="1:17" ht="12.75">
      <c r="A318" s="29"/>
      <c r="B318" s="38" t="s">
        <v>77</v>
      </c>
      <c r="C318" s="37">
        <v>351</v>
      </c>
      <c r="D318" s="23">
        <v>-71.4</v>
      </c>
      <c r="Q318" s="54"/>
    </row>
    <row r="319" spans="1:17" ht="12.75">
      <c r="A319" s="29"/>
      <c r="B319" s="38" t="s">
        <v>5</v>
      </c>
      <c r="C319" s="37">
        <v>575</v>
      </c>
      <c r="D319" s="23">
        <v>-66.8</v>
      </c>
      <c r="Q319" s="54"/>
    </row>
    <row r="320" spans="1:17" ht="12.75">
      <c r="A320" s="29"/>
      <c r="C320" s="37">
        <v>2500</v>
      </c>
      <c r="D320" s="23">
        <v>-60.20314136125654</v>
      </c>
      <c r="Q320" s="54"/>
    </row>
    <row r="321" spans="1:17" ht="12.75">
      <c r="A321" s="29"/>
      <c r="C321" s="37"/>
      <c r="Q321" s="54"/>
    </row>
    <row r="322" spans="1:17" ht="12.75">
      <c r="A322" s="29"/>
      <c r="C322" s="37"/>
      <c r="Q322" s="54"/>
    </row>
    <row r="323" spans="1:17" ht="15.75">
      <c r="A323" s="16">
        <f>A315+1</f>
        <v>22</v>
      </c>
      <c r="B323" s="34" t="s">
        <v>18</v>
      </c>
      <c r="C323" s="34" t="s">
        <v>76</v>
      </c>
      <c r="D323" s="39" t="s">
        <v>96</v>
      </c>
      <c r="Q323" s="54"/>
    </row>
    <row r="324" spans="1:17" ht="15.75">
      <c r="A324" s="16"/>
      <c r="B324" s="30" t="s">
        <v>477</v>
      </c>
      <c r="C324" s="37">
        <v>0</v>
      </c>
      <c r="D324" s="23">
        <v>-64.8</v>
      </c>
      <c r="Q324" s="54"/>
    </row>
    <row r="325" spans="1:17" ht="12.75">
      <c r="A325" s="16"/>
      <c r="B325" s="38" t="s">
        <v>5</v>
      </c>
      <c r="C325" s="37">
        <v>357</v>
      </c>
      <c r="D325" s="23">
        <v>-55.2</v>
      </c>
      <c r="Q325" s="54"/>
    </row>
    <row r="326" spans="1:17" ht="12.75">
      <c r="A326" s="16"/>
      <c r="B326" s="38" t="s">
        <v>78</v>
      </c>
      <c r="C326" s="37">
        <v>1210</v>
      </c>
      <c r="D326" s="23">
        <v>-40.6</v>
      </c>
      <c r="Q326" s="54"/>
    </row>
    <row r="327" spans="1:17" ht="12.75">
      <c r="A327" s="16"/>
      <c r="C327" s="37">
        <v>2500</v>
      </c>
      <c r="D327" s="23">
        <v>-15.2</v>
      </c>
      <c r="Q327" s="54"/>
    </row>
    <row r="328" spans="1:17" ht="12.75">
      <c r="A328" s="16"/>
      <c r="C328" s="37"/>
      <c r="Q328" s="54"/>
    </row>
    <row r="329" spans="1:17" ht="12.75">
      <c r="A329" s="16"/>
      <c r="C329" s="37"/>
      <c r="Q329" s="54"/>
    </row>
    <row r="330" spans="1:17" ht="12.75">
      <c r="A330" s="16"/>
      <c r="C330" s="37"/>
      <c r="Q330" s="54"/>
    </row>
    <row r="331" spans="1:17" ht="15.75">
      <c r="A331" s="29">
        <f>A323+1</f>
        <v>23</v>
      </c>
      <c r="B331" s="34" t="s">
        <v>19</v>
      </c>
      <c r="C331" s="34" t="s">
        <v>76</v>
      </c>
      <c r="D331" s="39" t="s">
        <v>96</v>
      </c>
      <c r="Q331" s="54"/>
    </row>
    <row r="332" spans="1:17" ht="15.75">
      <c r="A332" s="29"/>
      <c r="B332" s="30" t="s">
        <v>465</v>
      </c>
      <c r="C332" s="37">
        <v>0</v>
      </c>
      <c r="D332" s="23">
        <v>-45</v>
      </c>
      <c r="Q332" s="54"/>
    </row>
    <row r="333" spans="1:17" ht="12.75">
      <c r="A333" s="29"/>
      <c r="C333" s="37">
        <v>2500</v>
      </c>
      <c r="D333" s="23">
        <v>-52.3</v>
      </c>
      <c r="Q333" s="54"/>
    </row>
    <row r="334" spans="1:17" ht="12.75">
      <c r="A334" s="29"/>
      <c r="C334" s="37"/>
      <c r="Q334" s="54"/>
    </row>
    <row r="335" spans="1:17" ht="12.75">
      <c r="A335" s="29"/>
      <c r="C335" s="37"/>
      <c r="Q335" s="54"/>
    </row>
    <row r="336" spans="1:17" ht="12.75">
      <c r="A336" s="29"/>
      <c r="C336" s="37"/>
      <c r="Q336" s="54"/>
    </row>
    <row r="337" spans="1:17" ht="12.75">
      <c r="A337" s="29"/>
      <c r="C337" s="37"/>
      <c r="Q337" s="54"/>
    </row>
    <row r="338" spans="1:17" ht="12.75">
      <c r="A338" s="29"/>
      <c r="C338" s="37"/>
      <c r="Q338" s="54"/>
    </row>
    <row r="339" spans="1:17" ht="15.75">
      <c r="A339" s="16">
        <f>A331+1</f>
        <v>24</v>
      </c>
      <c r="B339" s="34" t="s">
        <v>20</v>
      </c>
      <c r="C339" s="34" t="s">
        <v>76</v>
      </c>
      <c r="D339" s="39" t="s">
        <v>96</v>
      </c>
      <c r="Q339" s="54"/>
    </row>
    <row r="340" spans="1:17" ht="15.75">
      <c r="A340" s="16"/>
      <c r="B340" s="148" t="s">
        <v>495</v>
      </c>
      <c r="C340" s="45">
        <v>0</v>
      </c>
      <c r="D340" s="46">
        <v>-126.8</v>
      </c>
      <c r="Q340" s="54"/>
    </row>
    <row r="341" spans="1:17" ht="12.75">
      <c r="A341" s="16"/>
      <c r="B341" s="38" t="s">
        <v>5</v>
      </c>
      <c r="C341" s="37">
        <v>590</v>
      </c>
      <c r="D341" s="23">
        <v>-106.8</v>
      </c>
      <c r="Q341" s="54"/>
    </row>
    <row r="342" spans="1:17" ht="12.75">
      <c r="A342" s="16"/>
      <c r="C342" s="37">
        <v>2500</v>
      </c>
      <c r="D342" s="23">
        <v>-82</v>
      </c>
      <c r="Q342" s="54"/>
    </row>
    <row r="343" spans="1:17" ht="12.75">
      <c r="A343" s="16"/>
      <c r="C343" s="37"/>
      <c r="Q343" s="54"/>
    </row>
    <row r="344" spans="1:17" ht="12.75">
      <c r="A344" s="16"/>
      <c r="C344" s="37"/>
      <c r="Q344" s="54"/>
    </row>
    <row r="345" spans="1:17" ht="12.75">
      <c r="A345" s="16"/>
      <c r="C345" s="37"/>
      <c r="Q345" s="54"/>
    </row>
    <row r="346" spans="1:17" ht="12.75">
      <c r="A346" s="16"/>
      <c r="C346" s="37"/>
      <c r="Q346" s="54"/>
    </row>
    <row r="347" spans="1:17" ht="15.75">
      <c r="A347" s="29">
        <f>A339+1</f>
        <v>25</v>
      </c>
      <c r="B347" s="34" t="s">
        <v>21</v>
      </c>
      <c r="C347" s="34" t="s">
        <v>76</v>
      </c>
      <c r="D347" s="39" t="s">
        <v>96</v>
      </c>
      <c r="Q347" s="54"/>
    </row>
    <row r="348" spans="1:17" ht="15.75">
      <c r="A348" s="29"/>
      <c r="B348" s="148" t="s">
        <v>467</v>
      </c>
      <c r="C348" s="37">
        <v>0</v>
      </c>
      <c r="D348" s="23">
        <v>-53.4</v>
      </c>
      <c r="Q348" s="54"/>
    </row>
    <row r="349" spans="1:17" ht="12.75">
      <c r="A349" s="29"/>
      <c r="B349" s="38" t="s">
        <v>77</v>
      </c>
      <c r="C349" s="37">
        <v>550</v>
      </c>
      <c r="D349" s="23">
        <v>-33</v>
      </c>
      <c r="Q349" s="54"/>
    </row>
    <row r="350" spans="1:17" ht="12.75">
      <c r="A350" s="29"/>
      <c r="B350" s="38" t="s">
        <v>5</v>
      </c>
      <c r="C350" s="37">
        <v>577</v>
      </c>
      <c r="D350" s="23">
        <v>-30.8</v>
      </c>
      <c r="Q350" s="54"/>
    </row>
    <row r="351" spans="1:17" ht="12.75">
      <c r="A351" s="29"/>
      <c r="B351" s="38" t="s">
        <v>79</v>
      </c>
      <c r="C351" s="37">
        <v>630</v>
      </c>
      <c r="D351" s="23">
        <v>-30</v>
      </c>
      <c r="Q351" s="54"/>
    </row>
    <row r="352" spans="1:17" ht="12.75">
      <c r="A352" s="29"/>
      <c r="C352" s="37">
        <v>1800</v>
      </c>
      <c r="D352" s="23">
        <v>0</v>
      </c>
      <c r="Q352" s="54"/>
    </row>
    <row r="353" spans="1:17" ht="12.75">
      <c r="A353" s="29"/>
      <c r="C353" s="37"/>
      <c r="Q353" s="54"/>
    </row>
    <row r="354" spans="1:17" ht="12.75">
      <c r="A354" s="29"/>
      <c r="C354" s="37"/>
      <c r="Q354" s="54"/>
    </row>
    <row r="355" spans="1:17" ht="15.75">
      <c r="A355" s="16">
        <f>A347+1</f>
        <v>26</v>
      </c>
      <c r="B355" s="34" t="s">
        <v>22</v>
      </c>
      <c r="C355" s="34" t="s">
        <v>76</v>
      </c>
      <c r="D355" s="39" t="s">
        <v>96</v>
      </c>
      <c r="Q355" s="54"/>
    </row>
    <row r="356" spans="1:17" ht="15.75">
      <c r="A356" s="16"/>
      <c r="B356" s="148" t="s">
        <v>493</v>
      </c>
      <c r="C356" s="37">
        <v>0</v>
      </c>
      <c r="D356" s="23">
        <v>-85</v>
      </c>
      <c r="Q356" s="54"/>
    </row>
    <row r="357" spans="1:17" ht="12.75">
      <c r="A357" s="16"/>
      <c r="B357" s="38" t="s">
        <v>78</v>
      </c>
      <c r="C357" s="37">
        <v>430</v>
      </c>
      <c r="D357" s="23">
        <v>-71.4</v>
      </c>
      <c r="Q357" s="54"/>
    </row>
    <row r="358" spans="1:17" ht="12.75">
      <c r="A358" s="16"/>
      <c r="B358" s="38" t="s">
        <v>5</v>
      </c>
      <c r="C358" s="37">
        <v>771</v>
      </c>
      <c r="D358" s="23">
        <v>-59.2</v>
      </c>
      <c r="Q358" s="54"/>
    </row>
    <row r="359" spans="1:17" ht="12.75">
      <c r="A359" s="16"/>
      <c r="B359" s="38" t="s">
        <v>79</v>
      </c>
      <c r="C359" s="37">
        <v>2400</v>
      </c>
      <c r="D359" s="23">
        <v>-59.2</v>
      </c>
      <c r="Q359" s="54"/>
    </row>
    <row r="360" spans="1:17" ht="12.75">
      <c r="A360" s="16"/>
      <c r="C360" s="37">
        <v>2500</v>
      </c>
      <c r="D360" s="23">
        <v>-58.2</v>
      </c>
      <c r="Q360" s="54"/>
    </row>
    <row r="361" spans="1:17" ht="12.75">
      <c r="A361" s="16"/>
      <c r="C361" s="37"/>
      <c r="Q361" s="54"/>
    </row>
    <row r="362" spans="1:17" ht="12.75">
      <c r="A362" s="16"/>
      <c r="C362" s="37"/>
      <c r="F362" s="38" t="s">
        <v>420</v>
      </c>
      <c r="Q362" s="54"/>
    </row>
    <row r="363" spans="1:36" ht="15.75">
      <c r="A363" s="29">
        <f>A355+1</f>
        <v>27</v>
      </c>
      <c r="B363" s="34" t="s">
        <v>23</v>
      </c>
      <c r="C363" s="34" t="s">
        <v>76</v>
      </c>
      <c r="D363" s="39" t="s">
        <v>96</v>
      </c>
      <c r="F363" s="34" t="s">
        <v>271</v>
      </c>
      <c r="G363" s="34" t="s">
        <v>76</v>
      </c>
      <c r="H363" s="39" t="s">
        <v>96</v>
      </c>
      <c r="I363" s="41"/>
      <c r="J363" s="34" t="s">
        <v>271</v>
      </c>
      <c r="K363" s="34" t="s">
        <v>76</v>
      </c>
      <c r="L363" s="39" t="s">
        <v>96</v>
      </c>
      <c r="M363" s="41"/>
      <c r="N363" s="34" t="s">
        <v>271</v>
      </c>
      <c r="O363" s="34" t="s">
        <v>76</v>
      </c>
      <c r="P363" s="39" t="s">
        <v>96</v>
      </c>
      <c r="Q363" s="41"/>
      <c r="R363" s="34" t="s">
        <v>271</v>
      </c>
      <c r="S363" s="34" t="s">
        <v>76</v>
      </c>
      <c r="T363" s="39" t="s">
        <v>96</v>
      </c>
      <c r="U363" s="41"/>
      <c r="V363" s="41"/>
      <c r="W363" s="41"/>
      <c r="X363" s="41"/>
      <c r="Y363" s="41"/>
      <c r="Z363" s="41"/>
      <c r="AA363" s="41"/>
      <c r="AB363" s="41"/>
      <c r="AC363" s="41"/>
      <c r="AD363" s="18"/>
      <c r="AE363" s="18"/>
      <c r="AF363" s="18"/>
      <c r="AG363" s="18"/>
      <c r="AH363" s="18"/>
      <c r="AI363" s="18"/>
      <c r="AJ363" s="18"/>
    </row>
    <row r="364" spans="1:20" ht="15.75">
      <c r="A364" s="29"/>
      <c r="B364" s="30" t="s">
        <v>518</v>
      </c>
      <c r="C364" s="37">
        <v>0</v>
      </c>
      <c r="D364" s="23">
        <v>-29</v>
      </c>
      <c r="F364" s="30" t="s">
        <v>421</v>
      </c>
      <c r="G364" s="37">
        <v>0</v>
      </c>
      <c r="H364" s="23">
        <v>-38.2</v>
      </c>
      <c r="J364" s="148" t="s">
        <v>422</v>
      </c>
      <c r="K364" s="37">
        <v>0</v>
      </c>
      <c r="L364" s="23">
        <v>-47.4</v>
      </c>
      <c r="M364" s="54"/>
      <c r="N364" s="148" t="s">
        <v>423</v>
      </c>
      <c r="O364" s="37">
        <v>0</v>
      </c>
      <c r="P364" s="23">
        <v>-162</v>
      </c>
      <c r="Q364" s="54"/>
      <c r="R364" s="148" t="s">
        <v>519</v>
      </c>
      <c r="S364" s="45">
        <v>0</v>
      </c>
      <c r="T364" s="46">
        <v>-76</v>
      </c>
    </row>
    <row r="365" spans="1:20" ht="12.75">
      <c r="A365" s="29"/>
      <c r="B365" s="38" t="s">
        <v>77</v>
      </c>
      <c r="C365" s="37">
        <v>2500</v>
      </c>
      <c r="D365" s="23">
        <v>-4</v>
      </c>
      <c r="F365" s="38" t="s">
        <v>78</v>
      </c>
      <c r="G365" s="37">
        <v>317</v>
      </c>
      <c r="H365" s="23">
        <v>-30.6</v>
      </c>
      <c r="J365" s="38" t="s">
        <v>77</v>
      </c>
      <c r="K365" s="37">
        <v>494</v>
      </c>
      <c r="L365" s="23">
        <v>-32.3</v>
      </c>
      <c r="N365" s="38" t="s">
        <v>77</v>
      </c>
      <c r="O365" s="37">
        <v>1075</v>
      </c>
      <c r="P365" s="23">
        <v>-128.4</v>
      </c>
      <c r="R365" s="38" t="s">
        <v>77</v>
      </c>
      <c r="S365" s="37">
        <v>1000</v>
      </c>
      <c r="T365" s="23">
        <v>-45</v>
      </c>
    </row>
    <row r="366" spans="1:20" ht="12.75">
      <c r="A366" s="29"/>
      <c r="C366" s="37"/>
      <c r="F366" s="38" t="s">
        <v>79</v>
      </c>
      <c r="G366" s="37">
        <v>553</v>
      </c>
      <c r="H366" s="23">
        <v>-25</v>
      </c>
      <c r="J366" s="38" t="s">
        <v>5</v>
      </c>
      <c r="K366" s="37">
        <v>507</v>
      </c>
      <c r="L366" s="23">
        <v>-32.1</v>
      </c>
      <c r="N366" s="38" t="s">
        <v>78</v>
      </c>
      <c r="O366" s="37">
        <v>1090</v>
      </c>
      <c r="P366" s="23">
        <v>-128</v>
      </c>
      <c r="R366" s="38" t="s">
        <v>5</v>
      </c>
      <c r="S366" s="37">
        <v>1323</v>
      </c>
      <c r="T366" s="23">
        <v>-39.6</v>
      </c>
    </row>
    <row r="367" spans="1:20" ht="12.75">
      <c r="A367" s="29"/>
      <c r="C367" s="37"/>
      <c r="G367" s="37">
        <v>1000</v>
      </c>
      <c r="H367" s="23">
        <v>-13.8</v>
      </c>
      <c r="K367" s="37">
        <v>2500</v>
      </c>
      <c r="L367" s="23">
        <v>-9.4</v>
      </c>
      <c r="N367" s="38" t="s">
        <v>5</v>
      </c>
      <c r="O367" s="37">
        <v>2030</v>
      </c>
      <c r="P367" s="23">
        <v>-101.6</v>
      </c>
      <c r="R367" s="38" t="s">
        <v>78</v>
      </c>
      <c r="S367" s="37">
        <v>1768</v>
      </c>
      <c r="T367" s="23">
        <v>-40.6</v>
      </c>
    </row>
    <row r="368" spans="1:20" ht="12.75">
      <c r="A368" s="29"/>
      <c r="C368" s="37"/>
      <c r="G368" s="37"/>
      <c r="H368" s="23"/>
      <c r="K368" s="37"/>
      <c r="L368" s="23"/>
      <c r="O368" s="37">
        <v>2500</v>
      </c>
      <c r="P368" s="23">
        <v>-97.6</v>
      </c>
      <c r="S368" s="37">
        <v>2500</v>
      </c>
      <c r="T368" s="23">
        <v>-39.2</v>
      </c>
    </row>
    <row r="369" spans="1:20" ht="12.75">
      <c r="A369" s="29"/>
      <c r="C369" s="37"/>
      <c r="G369" s="37"/>
      <c r="H369" s="23"/>
      <c r="K369" s="37"/>
      <c r="L369" s="23"/>
      <c r="O369" s="37"/>
      <c r="P369" s="23"/>
      <c r="S369" s="37"/>
      <c r="T369" s="23"/>
    </row>
    <row r="370" spans="1:20" ht="12.75">
      <c r="A370" s="29"/>
      <c r="C370" s="37"/>
      <c r="G370" s="37"/>
      <c r="H370" s="23"/>
      <c r="K370" s="37"/>
      <c r="L370" s="23"/>
      <c r="O370" s="37"/>
      <c r="P370" s="23"/>
      <c r="S370" s="37"/>
      <c r="T370" s="23"/>
    </row>
    <row r="371" spans="1:20" ht="15.75">
      <c r="A371" s="16">
        <f>A363+1</f>
        <v>28</v>
      </c>
      <c r="B371" s="34" t="s">
        <v>24</v>
      </c>
      <c r="C371" s="34" t="s">
        <v>76</v>
      </c>
      <c r="D371" s="39" t="s">
        <v>96</v>
      </c>
      <c r="F371" s="34" t="s">
        <v>271</v>
      </c>
      <c r="G371" s="34" t="s">
        <v>76</v>
      </c>
      <c r="H371" s="39" t="s">
        <v>96</v>
      </c>
      <c r="I371" s="41"/>
      <c r="J371" s="34" t="s">
        <v>271</v>
      </c>
      <c r="K371" s="34" t="s">
        <v>76</v>
      </c>
      <c r="L371" s="39" t="s">
        <v>96</v>
      </c>
      <c r="N371" s="34" t="s">
        <v>271</v>
      </c>
      <c r="O371" s="34" t="s">
        <v>76</v>
      </c>
      <c r="P371" s="39" t="s">
        <v>96</v>
      </c>
      <c r="R371" s="34" t="s">
        <v>271</v>
      </c>
      <c r="S371" s="34" t="s">
        <v>76</v>
      </c>
      <c r="T371" s="39" t="s">
        <v>96</v>
      </c>
    </row>
    <row r="372" spans="1:36" ht="15.75">
      <c r="A372" s="16"/>
      <c r="B372" s="30" t="s">
        <v>497</v>
      </c>
      <c r="C372" s="37">
        <v>0</v>
      </c>
      <c r="D372" s="23">
        <v>-209.4</v>
      </c>
      <c r="F372" s="30" t="s">
        <v>424</v>
      </c>
      <c r="G372" s="37">
        <v>0</v>
      </c>
      <c r="H372" s="23">
        <v>-28.7</v>
      </c>
      <c r="J372" s="148" t="s">
        <v>425</v>
      </c>
      <c r="K372" s="37">
        <v>0</v>
      </c>
      <c r="L372" s="23">
        <v>-38.2</v>
      </c>
      <c r="M372" s="34"/>
      <c r="N372" s="148" t="s">
        <v>426</v>
      </c>
      <c r="O372" s="45">
        <v>0</v>
      </c>
      <c r="P372" s="46">
        <v>-110.9</v>
      </c>
      <c r="Q372" s="34"/>
      <c r="R372" s="148" t="s">
        <v>520</v>
      </c>
      <c r="S372" s="45">
        <v>0</v>
      </c>
      <c r="T372" s="46">
        <v>-63.7</v>
      </c>
      <c r="U372" s="41"/>
      <c r="V372" s="41"/>
      <c r="W372" s="41"/>
      <c r="X372" s="41"/>
      <c r="Y372" s="41"/>
      <c r="Z372" s="41"/>
      <c r="AA372" s="41"/>
      <c r="AB372" s="41"/>
      <c r="AC372" s="41"/>
      <c r="AD372" s="18"/>
      <c r="AE372" s="18"/>
      <c r="AF372" s="18"/>
      <c r="AG372" s="18"/>
      <c r="AH372" s="18"/>
      <c r="AI372" s="18"/>
      <c r="AJ372" s="18"/>
    </row>
    <row r="373" spans="1:20" ht="12.75">
      <c r="A373" s="16"/>
      <c r="B373" s="38" t="s">
        <v>78</v>
      </c>
      <c r="C373" s="37">
        <v>336</v>
      </c>
      <c r="D373" s="23">
        <v>-193.2</v>
      </c>
      <c r="G373" s="37">
        <v>856</v>
      </c>
      <c r="H373" s="23">
        <v>0</v>
      </c>
      <c r="J373" s="38" t="s">
        <v>77</v>
      </c>
      <c r="K373" s="37">
        <v>497</v>
      </c>
      <c r="L373" s="23">
        <v>-22.4</v>
      </c>
      <c r="N373" s="38" t="s">
        <v>77</v>
      </c>
      <c r="O373" s="37">
        <v>465</v>
      </c>
      <c r="P373" s="23">
        <v>-92.9</v>
      </c>
      <c r="R373" s="38" t="s">
        <v>77</v>
      </c>
      <c r="S373" s="37">
        <v>703</v>
      </c>
      <c r="T373" s="23">
        <v>-46.9</v>
      </c>
    </row>
    <row r="374" spans="1:20" ht="12.75">
      <c r="A374" s="16"/>
      <c r="B374" s="38" t="s">
        <v>77</v>
      </c>
      <c r="C374" s="37">
        <v>1031</v>
      </c>
      <c r="D374" s="23">
        <v>-161</v>
      </c>
      <c r="G374" s="37"/>
      <c r="H374" s="23"/>
      <c r="J374" s="38" t="s">
        <v>5</v>
      </c>
      <c r="K374" s="37">
        <v>665</v>
      </c>
      <c r="L374" s="23">
        <v>-20</v>
      </c>
      <c r="N374" s="38" t="s">
        <v>5</v>
      </c>
      <c r="O374" s="37">
        <v>500</v>
      </c>
      <c r="P374" s="23">
        <v>-91.7</v>
      </c>
      <c r="R374" s="38" t="s">
        <v>78</v>
      </c>
      <c r="S374" s="37">
        <v>1356</v>
      </c>
      <c r="T374" s="23">
        <v>-41.2</v>
      </c>
    </row>
    <row r="375" spans="1:20" ht="12.75">
      <c r="A375" s="16"/>
      <c r="B375" s="38" t="s">
        <v>79</v>
      </c>
      <c r="C375" s="37">
        <v>1043</v>
      </c>
      <c r="D375" s="23">
        <v>-160</v>
      </c>
      <c r="G375" s="37"/>
      <c r="H375" s="23"/>
      <c r="J375" s="38" t="s">
        <v>78</v>
      </c>
      <c r="K375" s="37">
        <v>723</v>
      </c>
      <c r="L375" s="23">
        <v>-28</v>
      </c>
      <c r="N375" s="38" t="s">
        <v>78</v>
      </c>
      <c r="O375" s="37">
        <v>932</v>
      </c>
      <c r="P375" s="23">
        <v>-84.6</v>
      </c>
      <c r="R375" s="38" t="s">
        <v>5</v>
      </c>
      <c r="S375" s="37">
        <v>1963</v>
      </c>
      <c r="T375" s="23">
        <v>-36.5</v>
      </c>
    </row>
    <row r="376" spans="1:20" ht="12.75">
      <c r="A376" s="16"/>
      <c r="B376" s="38" t="s">
        <v>5</v>
      </c>
      <c r="C376" s="37">
        <v>1680</v>
      </c>
      <c r="D376" s="23">
        <v>-122.4</v>
      </c>
      <c r="G376" s="37"/>
      <c r="H376" s="23"/>
      <c r="J376" s="38" t="s">
        <v>79</v>
      </c>
      <c r="K376" s="37">
        <v>1200</v>
      </c>
      <c r="L376" s="23">
        <v>-12</v>
      </c>
      <c r="N376" s="38" t="s">
        <v>79</v>
      </c>
      <c r="O376" s="37">
        <v>2273</v>
      </c>
      <c r="P376" s="23">
        <v>-70.2</v>
      </c>
      <c r="S376" s="37"/>
      <c r="T376" s="23"/>
    </row>
    <row r="377" spans="1:20" ht="12.75">
      <c r="A377" s="16"/>
      <c r="C377" s="37">
        <v>2500</v>
      </c>
      <c r="D377" s="23">
        <v>-110.4</v>
      </c>
      <c r="G377" s="37"/>
      <c r="H377" s="23"/>
      <c r="K377" s="37"/>
      <c r="L377" s="23"/>
      <c r="O377" s="37">
        <v>2500</v>
      </c>
      <c r="P377" s="23">
        <v>-71.6</v>
      </c>
      <c r="S377" s="37"/>
      <c r="T377" s="23"/>
    </row>
    <row r="378" spans="1:20" ht="12.75">
      <c r="A378" s="16"/>
      <c r="C378" s="37"/>
      <c r="G378" s="37"/>
      <c r="H378" s="23"/>
      <c r="K378" s="37"/>
      <c r="L378" s="23"/>
      <c r="O378" s="37"/>
      <c r="P378" s="23"/>
      <c r="S378" s="37"/>
      <c r="T378" s="23"/>
    </row>
    <row r="379" spans="1:20" ht="15.75">
      <c r="A379" s="29">
        <f>A371+1</f>
        <v>29</v>
      </c>
      <c r="B379" s="34" t="s">
        <v>25</v>
      </c>
      <c r="C379" s="34" t="s">
        <v>76</v>
      </c>
      <c r="D379" s="39" t="s">
        <v>96</v>
      </c>
      <c r="F379" s="34" t="s">
        <v>271</v>
      </c>
      <c r="G379" s="34" t="s">
        <v>76</v>
      </c>
      <c r="H379" s="39" t="s">
        <v>96</v>
      </c>
      <c r="I379" s="41"/>
      <c r="J379" s="34" t="s">
        <v>271</v>
      </c>
      <c r="K379" s="34" t="s">
        <v>76</v>
      </c>
      <c r="L379" s="39" t="s">
        <v>96</v>
      </c>
      <c r="N379" s="34" t="s">
        <v>271</v>
      </c>
      <c r="O379" s="34" t="s">
        <v>76</v>
      </c>
      <c r="P379" s="39" t="s">
        <v>96</v>
      </c>
      <c r="R379" s="34" t="s">
        <v>271</v>
      </c>
      <c r="S379" s="34" t="s">
        <v>76</v>
      </c>
      <c r="T379" s="39" t="s">
        <v>96</v>
      </c>
    </row>
    <row r="380" spans="1:36" ht="15.75">
      <c r="A380" s="29"/>
      <c r="B380" s="30" t="s">
        <v>507</v>
      </c>
      <c r="C380" s="37">
        <v>0</v>
      </c>
      <c r="D380" s="23">
        <v>-169</v>
      </c>
      <c r="F380" s="30" t="s">
        <v>427</v>
      </c>
      <c r="G380" s="37">
        <v>0</v>
      </c>
      <c r="H380" s="23">
        <v>-209.4</v>
      </c>
      <c r="J380" s="30" t="s">
        <v>428</v>
      </c>
      <c r="K380" s="37">
        <v>0</v>
      </c>
      <c r="L380" s="23">
        <v>-63.4</v>
      </c>
      <c r="M380" s="34"/>
      <c r="N380" s="148" t="s">
        <v>429</v>
      </c>
      <c r="O380" s="45">
        <v>0</v>
      </c>
      <c r="P380" s="46">
        <v>-59.2</v>
      </c>
      <c r="Q380" s="34"/>
      <c r="R380" s="148" t="s">
        <v>521</v>
      </c>
      <c r="S380" s="45">
        <v>0</v>
      </c>
      <c r="T380" s="46">
        <v>-64.8</v>
      </c>
      <c r="U380" s="41"/>
      <c r="V380" s="41"/>
      <c r="W380" s="41"/>
      <c r="X380" s="41"/>
      <c r="Y380" s="41"/>
      <c r="Z380" s="41"/>
      <c r="AA380" s="41"/>
      <c r="AB380" s="41"/>
      <c r="AC380" s="41"/>
      <c r="AD380" s="18"/>
      <c r="AE380" s="18"/>
      <c r="AF380" s="18"/>
      <c r="AG380" s="18"/>
      <c r="AH380" s="18"/>
      <c r="AI380" s="18"/>
      <c r="AJ380" s="18"/>
    </row>
    <row r="381" spans="1:20" ht="12.75">
      <c r="A381" s="29"/>
      <c r="B381" s="38" t="s">
        <v>77</v>
      </c>
      <c r="C381" s="37">
        <v>1125</v>
      </c>
      <c r="D381" s="23">
        <v>-131.2</v>
      </c>
      <c r="F381" s="38" t="s">
        <v>78</v>
      </c>
      <c r="G381" s="37">
        <v>336</v>
      </c>
      <c r="H381" s="23">
        <v>-193.2</v>
      </c>
      <c r="J381" s="38" t="s">
        <v>5</v>
      </c>
      <c r="K381" s="37">
        <v>386</v>
      </c>
      <c r="L381" s="23">
        <v>-52.4</v>
      </c>
      <c r="N381" s="38" t="s">
        <v>77</v>
      </c>
      <c r="O381" s="37">
        <v>346</v>
      </c>
      <c r="P381" s="23">
        <v>-50.4</v>
      </c>
      <c r="R381" s="38" t="s">
        <v>5</v>
      </c>
      <c r="S381" s="37">
        <v>357</v>
      </c>
      <c r="T381" s="23">
        <v>-55.2</v>
      </c>
    </row>
    <row r="382" spans="1:20" ht="12.75">
      <c r="A382" s="29"/>
      <c r="B382" s="38" t="s">
        <v>78</v>
      </c>
      <c r="C382" s="37">
        <v>1153</v>
      </c>
      <c r="D382" s="23">
        <v>-130.4</v>
      </c>
      <c r="F382" s="38" t="s">
        <v>77</v>
      </c>
      <c r="G382" s="37">
        <v>1031</v>
      </c>
      <c r="H382" s="23">
        <v>-161</v>
      </c>
      <c r="J382" s="38" t="s">
        <v>78</v>
      </c>
      <c r="K382" s="37">
        <v>505</v>
      </c>
      <c r="L382" s="23">
        <v>-50.4</v>
      </c>
      <c r="N382" s="38" t="s">
        <v>5</v>
      </c>
      <c r="O382" s="37">
        <v>492</v>
      </c>
      <c r="P382" s="23">
        <v>-47</v>
      </c>
      <c r="R382" s="38" t="s">
        <v>78</v>
      </c>
      <c r="S382" s="37">
        <v>1210</v>
      </c>
      <c r="T382" s="23">
        <v>-40.6</v>
      </c>
    </row>
    <row r="383" spans="1:20" ht="12.75">
      <c r="A383" s="29"/>
      <c r="B383" s="38" t="s">
        <v>5</v>
      </c>
      <c r="C383" s="37">
        <v>2020</v>
      </c>
      <c r="D383" s="23">
        <v>-109</v>
      </c>
      <c r="F383" s="38" t="s">
        <v>79</v>
      </c>
      <c r="G383" s="37">
        <v>1043</v>
      </c>
      <c r="H383" s="23">
        <v>-160</v>
      </c>
      <c r="J383" s="38" t="s">
        <v>79</v>
      </c>
      <c r="K383" s="37">
        <v>2473</v>
      </c>
      <c r="L383" s="23">
        <v>-17.2</v>
      </c>
      <c r="N383" s="38" t="s">
        <v>78</v>
      </c>
      <c r="O383" s="37">
        <v>903</v>
      </c>
      <c r="P383" s="23">
        <v>-44.4</v>
      </c>
      <c r="S383" s="37">
        <v>2500</v>
      </c>
      <c r="T383" s="23">
        <v>-15.2</v>
      </c>
    </row>
    <row r="384" spans="1:20" ht="12.75">
      <c r="A384" s="29"/>
      <c r="C384" s="37">
        <v>2500</v>
      </c>
      <c r="D384" s="23">
        <v>-106</v>
      </c>
      <c r="F384" s="38" t="s">
        <v>5</v>
      </c>
      <c r="G384" s="37">
        <v>1680</v>
      </c>
      <c r="H384" s="23">
        <v>-122.4</v>
      </c>
      <c r="K384" s="37">
        <v>2500</v>
      </c>
      <c r="L384" s="23">
        <v>-16.8</v>
      </c>
      <c r="N384" s="38" t="s">
        <v>79</v>
      </c>
      <c r="O384" s="37">
        <v>1713</v>
      </c>
      <c r="P384" s="23">
        <v>-36</v>
      </c>
      <c r="S384" s="37"/>
      <c r="T384" s="23"/>
    </row>
    <row r="385" spans="1:20" ht="12.75">
      <c r="A385" s="29"/>
      <c r="C385" s="37"/>
      <c r="G385" s="37">
        <v>2500</v>
      </c>
      <c r="H385" s="23">
        <v>-110.4</v>
      </c>
      <c r="K385" s="37"/>
      <c r="L385" s="23"/>
      <c r="O385" s="37">
        <v>2500</v>
      </c>
      <c r="P385" s="23">
        <v>-14</v>
      </c>
      <c r="S385" s="37"/>
      <c r="T385" s="23"/>
    </row>
    <row r="386" spans="1:20" ht="12.75">
      <c r="A386" s="29"/>
      <c r="C386" s="37"/>
      <c r="G386" s="37"/>
      <c r="H386" s="23"/>
      <c r="K386" s="37"/>
      <c r="L386" s="23"/>
      <c r="O386" s="37"/>
      <c r="P386" s="23"/>
      <c r="S386" s="37"/>
      <c r="T386" s="23"/>
    </row>
    <row r="387" spans="1:20" ht="15.75">
      <c r="A387" s="16">
        <f>A379+1</f>
        <v>30</v>
      </c>
      <c r="B387" s="34" t="s">
        <v>26</v>
      </c>
      <c r="C387" s="34" t="s">
        <v>76</v>
      </c>
      <c r="D387" s="39" t="s">
        <v>96</v>
      </c>
      <c r="F387" s="34" t="s">
        <v>271</v>
      </c>
      <c r="G387" s="34" t="s">
        <v>76</v>
      </c>
      <c r="H387" s="39" t="s">
        <v>96</v>
      </c>
      <c r="I387" s="41"/>
      <c r="J387" s="34" t="s">
        <v>271</v>
      </c>
      <c r="K387" s="34" t="s">
        <v>76</v>
      </c>
      <c r="L387" s="39" t="s">
        <v>96</v>
      </c>
      <c r="N387" s="34" t="s">
        <v>271</v>
      </c>
      <c r="O387" s="34" t="s">
        <v>76</v>
      </c>
      <c r="P387" s="39" t="s">
        <v>96</v>
      </c>
      <c r="R387" s="34" t="s">
        <v>271</v>
      </c>
      <c r="S387" s="34" t="s">
        <v>76</v>
      </c>
      <c r="T387" s="39" t="s">
        <v>96</v>
      </c>
    </row>
    <row r="388" spans="1:36" ht="15.75">
      <c r="A388" s="16"/>
      <c r="B388" s="30" t="s">
        <v>502</v>
      </c>
      <c r="C388" s="37">
        <v>0</v>
      </c>
      <c r="D388" s="23">
        <v>-193.6</v>
      </c>
      <c r="F388" s="30" t="s">
        <v>430</v>
      </c>
      <c r="G388" s="37">
        <v>0</v>
      </c>
      <c r="H388" s="23">
        <v>-35.9</v>
      </c>
      <c r="J388" s="30" t="s">
        <v>431</v>
      </c>
      <c r="K388" s="37">
        <v>0</v>
      </c>
      <c r="L388" s="23">
        <v>-95.6</v>
      </c>
      <c r="M388" s="34"/>
      <c r="N388" s="148" t="s">
        <v>432</v>
      </c>
      <c r="O388" s="45">
        <v>0</v>
      </c>
      <c r="P388" s="46">
        <v>-47.2</v>
      </c>
      <c r="Q388" s="34"/>
      <c r="R388" s="148" t="s">
        <v>522</v>
      </c>
      <c r="S388" s="45">
        <v>0</v>
      </c>
      <c r="T388" s="46">
        <v>-13.8</v>
      </c>
      <c r="U388" s="41"/>
      <c r="V388" s="41"/>
      <c r="W388" s="41"/>
      <c r="X388" s="41"/>
      <c r="Y388" s="41"/>
      <c r="Z388" s="41"/>
      <c r="AA388" s="41"/>
      <c r="AB388" s="41"/>
      <c r="AC388" s="41"/>
      <c r="AD388" s="18"/>
      <c r="AE388" s="18"/>
      <c r="AF388" s="18"/>
      <c r="AG388" s="18"/>
      <c r="AH388" s="18"/>
      <c r="AI388" s="18"/>
      <c r="AJ388" s="18"/>
    </row>
    <row r="389" spans="1:20" ht="12.75">
      <c r="A389" s="16"/>
      <c r="B389" s="38" t="s">
        <v>78</v>
      </c>
      <c r="C389" s="37">
        <v>459</v>
      </c>
      <c r="D389" s="23">
        <v>-177.6</v>
      </c>
      <c r="F389" s="38" t="s">
        <v>77</v>
      </c>
      <c r="G389" s="37">
        <v>1000</v>
      </c>
      <c r="H389" s="23">
        <v>3.7</v>
      </c>
      <c r="J389" s="38" t="s">
        <v>5</v>
      </c>
      <c r="K389" s="37">
        <v>409</v>
      </c>
      <c r="L389" s="23">
        <v>-84.8</v>
      </c>
      <c r="N389" s="38" t="s">
        <v>5</v>
      </c>
      <c r="O389" s="37">
        <v>395</v>
      </c>
      <c r="P389" s="23">
        <v>-35.2</v>
      </c>
      <c r="S389" s="37">
        <v>1000</v>
      </c>
      <c r="T389" s="23">
        <v>-8.2</v>
      </c>
    </row>
    <row r="390" spans="1:20" ht="12.75">
      <c r="A390" s="16"/>
      <c r="B390" s="38" t="s">
        <v>77</v>
      </c>
      <c r="C390" s="37">
        <v>887</v>
      </c>
      <c r="D390" s="23">
        <v>-161</v>
      </c>
      <c r="G390" s="37"/>
      <c r="H390" s="23"/>
      <c r="J390" s="38" t="s">
        <v>78</v>
      </c>
      <c r="K390" s="37">
        <v>1940</v>
      </c>
      <c r="L390" s="23">
        <v>-62.6</v>
      </c>
      <c r="N390" s="38" t="s">
        <v>79</v>
      </c>
      <c r="O390" s="37">
        <v>886</v>
      </c>
      <c r="P390" s="23">
        <v>-36</v>
      </c>
      <c r="S390" s="37"/>
      <c r="T390" s="23"/>
    </row>
    <row r="391" spans="1:20" ht="12.75">
      <c r="A391" s="16"/>
      <c r="B391" s="38" t="s">
        <v>79</v>
      </c>
      <c r="C391" s="37">
        <v>1597</v>
      </c>
      <c r="D391" s="23">
        <v>-141.2</v>
      </c>
      <c r="G391" s="37"/>
      <c r="H391" s="23"/>
      <c r="K391" s="37">
        <v>2500</v>
      </c>
      <c r="L391" s="23">
        <v>-54</v>
      </c>
      <c r="O391" s="37">
        <v>2500</v>
      </c>
      <c r="P391" s="23">
        <v>-16.4</v>
      </c>
      <c r="S391" s="37"/>
      <c r="T391" s="23"/>
    </row>
    <row r="392" spans="1:20" ht="12.75">
      <c r="A392" s="16"/>
      <c r="B392" s="38" t="s">
        <v>5</v>
      </c>
      <c r="C392" s="37">
        <v>1655</v>
      </c>
      <c r="D392" s="23">
        <v>-138.4</v>
      </c>
      <c r="G392" s="37"/>
      <c r="H392" s="23"/>
      <c r="K392" s="37"/>
      <c r="L392" s="23"/>
      <c r="O392" s="37"/>
      <c r="P392" s="23"/>
      <c r="S392" s="37"/>
      <c r="T392" s="23"/>
    </row>
    <row r="393" spans="1:20" ht="12.75">
      <c r="A393" s="16"/>
      <c r="C393" s="37">
        <v>2500</v>
      </c>
      <c r="D393" s="23">
        <v>-118.4</v>
      </c>
      <c r="G393" s="37"/>
      <c r="H393" s="23"/>
      <c r="K393" s="37"/>
      <c r="L393" s="23"/>
      <c r="O393" s="37"/>
      <c r="P393" s="23"/>
      <c r="S393" s="37"/>
      <c r="T393" s="23"/>
    </row>
    <row r="394" spans="1:20" ht="12.75">
      <c r="A394" s="16"/>
      <c r="C394" s="37"/>
      <c r="G394" s="37"/>
      <c r="H394" s="23"/>
      <c r="K394" s="37"/>
      <c r="L394" s="23"/>
      <c r="O394" s="37"/>
      <c r="P394" s="23"/>
      <c r="S394" s="37"/>
      <c r="T394" s="23"/>
    </row>
    <row r="395" spans="1:20" ht="15.75">
      <c r="A395" s="29">
        <f>A387+1</f>
        <v>31</v>
      </c>
      <c r="B395" s="34" t="s">
        <v>27</v>
      </c>
      <c r="C395" s="34" t="s">
        <v>76</v>
      </c>
      <c r="D395" s="39" t="s">
        <v>96</v>
      </c>
      <c r="F395" s="34" t="s">
        <v>271</v>
      </c>
      <c r="G395" s="34" t="s">
        <v>76</v>
      </c>
      <c r="H395" s="39" t="s">
        <v>96</v>
      </c>
      <c r="I395" s="41"/>
      <c r="J395" s="34" t="s">
        <v>271</v>
      </c>
      <c r="K395" s="34" t="s">
        <v>76</v>
      </c>
      <c r="L395" s="39" t="s">
        <v>96</v>
      </c>
      <c r="M395" s="34"/>
      <c r="N395" s="34" t="s">
        <v>271</v>
      </c>
      <c r="O395" s="34" t="s">
        <v>76</v>
      </c>
      <c r="P395" s="39" t="s">
        <v>96</v>
      </c>
      <c r="Q395" s="34"/>
      <c r="R395" s="34" t="s">
        <v>271</v>
      </c>
      <c r="S395" s="34" t="s">
        <v>76</v>
      </c>
      <c r="T395" s="39" t="s">
        <v>96</v>
      </c>
    </row>
    <row r="396" spans="1:36" ht="15.75">
      <c r="A396" s="29"/>
      <c r="B396" s="30" t="s">
        <v>500</v>
      </c>
      <c r="C396" s="37">
        <v>0</v>
      </c>
      <c r="D396" s="23">
        <v>-151</v>
      </c>
      <c r="F396" s="30" t="s">
        <v>433</v>
      </c>
      <c r="G396" s="37">
        <v>0</v>
      </c>
      <c r="H396" s="23">
        <v>-73.5</v>
      </c>
      <c r="J396" s="30" t="s">
        <v>434</v>
      </c>
      <c r="K396" s="37">
        <v>0</v>
      </c>
      <c r="L396" s="23">
        <v>-36.1</v>
      </c>
      <c r="N396" s="148" t="s">
        <v>435</v>
      </c>
      <c r="O396" s="45">
        <v>0</v>
      </c>
      <c r="P396" s="46">
        <v>-205.1</v>
      </c>
      <c r="R396" s="148" t="s">
        <v>523</v>
      </c>
      <c r="S396" s="45">
        <v>0</v>
      </c>
      <c r="T396" s="46">
        <v>-126.8</v>
      </c>
      <c r="U396" s="41"/>
      <c r="V396" s="41"/>
      <c r="W396" s="41"/>
      <c r="X396" s="41"/>
      <c r="Y396" s="41"/>
      <c r="Z396" s="41"/>
      <c r="AA396" s="41"/>
      <c r="AB396" s="41"/>
      <c r="AC396" s="41"/>
      <c r="AD396" s="18"/>
      <c r="AE396" s="18"/>
      <c r="AF396" s="18"/>
      <c r="AG396" s="18"/>
      <c r="AH396" s="18"/>
      <c r="AI396" s="18"/>
      <c r="AJ396" s="18"/>
    </row>
    <row r="397" spans="1:20" ht="12.75">
      <c r="A397" s="29"/>
      <c r="B397" s="38" t="s">
        <v>78</v>
      </c>
      <c r="C397" s="37">
        <v>923</v>
      </c>
      <c r="D397" s="23">
        <v>-116</v>
      </c>
      <c r="F397" s="38" t="s">
        <v>77</v>
      </c>
      <c r="G397" s="37">
        <v>860</v>
      </c>
      <c r="H397" s="23">
        <v>-43.6</v>
      </c>
      <c r="J397" s="38" t="s">
        <v>5</v>
      </c>
      <c r="K397" s="37">
        <v>548</v>
      </c>
      <c r="L397" s="23">
        <v>-15</v>
      </c>
      <c r="N397" s="38" t="s">
        <v>78</v>
      </c>
      <c r="O397" s="37">
        <v>977</v>
      </c>
      <c r="P397" s="23">
        <v>-169.2</v>
      </c>
      <c r="R397" s="38" t="s">
        <v>5</v>
      </c>
      <c r="S397" s="37">
        <v>590</v>
      </c>
      <c r="T397" s="23">
        <v>-106.8</v>
      </c>
    </row>
    <row r="398" spans="1:20" ht="12.75">
      <c r="A398" s="29"/>
      <c r="B398" s="38" t="s">
        <v>77</v>
      </c>
      <c r="C398" s="37">
        <v>987</v>
      </c>
      <c r="D398" s="23">
        <v>-115.6</v>
      </c>
      <c r="F398" s="38" t="s">
        <v>5</v>
      </c>
      <c r="G398" s="37">
        <v>900</v>
      </c>
      <c r="H398" s="23">
        <v>-42.8</v>
      </c>
      <c r="K398" s="37">
        <v>1500</v>
      </c>
      <c r="L398" s="23">
        <v>-0.8</v>
      </c>
      <c r="N398" s="38" t="s">
        <v>77</v>
      </c>
      <c r="O398" s="37">
        <v>1235</v>
      </c>
      <c r="P398" s="23">
        <v>-160.6</v>
      </c>
      <c r="S398" s="37">
        <v>2500</v>
      </c>
      <c r="T398" s="23">
        <v>-82</v>
      </c>
    </row>
    <row r="399" spans="1:20" ht="12.75">
      <c r="A399" s="29"/>
      <c r="B399" s="38" t="s">
        <v>79</v>
      </c>
      <c r="C399" s="37">
        <v>1376</v>
      </c>
      <c r="D399" s="23">
        <v>-103.6</v>
      </c>
      <c r="F399" s="38" t="s">
        <v>78</v>
      </c>
      <c r="G399" s="37">
        <v>1517</v>
      </c>
      <c r="H399" s="23">
        <v>-37</v>
      </c>
      <c r="K399" s="37"/>
      <c r="L399" s="23"/>
      <c r="N399" s="38" t="s">
        <v>79</v>
      </c>
      <c r="O399" s="37">
        <v>1911</v>
      </c>
      <c r="P399" s="23">
        <v>-140</v>
      </c>
      <c r="S399" s="37"/>
      <c r="T399" s="23"/>
    </row>
    <row r="400" spans="1:20" ht="12.75">
      <c r="A400" s="29"/>
      <c r="B400" s="38" t="s">
        <v>5</v>
      </c>
      <c r="C400" s="37">
        <v>1691</v>
      </c>
      <c r="D400" s="23">
        <v>-90</v>
      </c>
      <c r="F400" s="38" t="s">
        <v>79</v>
      </c>
      <c r="G400" s="37">
        <v>2309</v>
      </c>
      <c r="H400" s="23">
        <v>-26.4</v>
      </c>
      <c r="K400" s="37"/>
      <c r="L400" s="23"/>
      <c r="N400" s="38" t="s">
        <v>5</v>
      </c>
      <c r="O400" s="37">
        <v>2100</v>
      </c>
      <c r="P400" s="23">
        <v>-132.4</v>
      </c>
      <c r="S400" s="37"/>
      <c r="T400" s="23"/>
    </row>
    <row r="401" spans="1:20" ht="12.75">
      <c r="A401" s="29"/>
      <c r="C401" s="37">
        <v>2500</v>
      </c>
      <c r="D401" s="23">
        <v>-68.4</v>
      </c>
      <c r="G401" s="37">
        <v>2500</v>
      </c>
      <c r="H401" s="23">
        <v>-23</v>
      </c>
      <c r="K401" s="37"/>
      <c r="L401" s="23"/>
      <c r="O401" s="37">
        <v>2500</v>
      </c>
      <c r="P401" s="23">
        <v>-124</v>
      </c>
      <c r="S401" s="37"/>
      <c r="T401" s="23"/>
    </row>
    <row r="402" spans="1:20" ht="12.75">
      <c r="A402" s="29"/>
      <c r="C402" s="37"/>
      <c r="G402" s="37"/>
      <c r="H402" s="23"/>
      <c r="K402" s="37"/>
      <c r="L402" s="23"/>
      <c r="O402" s="37"/>
      <c r="P402" s="23"/>
      <c r="S402" s="37"/>
      <c r="T402" s="23"/>
    </row>
    <row r="403" spans="1:20" ht="15.75">
      <c r="A403" s="16">
        <f>A395+1</f>
        <v>32</v>
      </c>
      <c r="B403" s="34" t="s">
        <v>28</v>
      </c>
      <c r="C403" s="34" t="s">
        <v>76</v>
      </c>
      <c r="D403" s="39" t="s">
        <v>96</v>
      </c>
      <c r="F403" s="34" t="s">
        <v>271</v>
      </c>
      <c r="G403" s="34" t="s">
        <v>76</v>
      </c>
      <c r="H403" s="39" t="s">
        <v>96</v>
      </c>
      <c r="I403" s="41"/>
      <c r="J403" s="34" t="s">
        <v>271</v>
      </c>
      <c r="K403" s="34" t="s">
        <v>76</v>
      </c>
      <c r="L403" s="39" t="s">
        <v>96</v>
      </c>
      <c r="M403" s="34"/>
      <c r="N403" s="34" t="s">
        <v>271</v>
      </c>
      <c r="O403" s="34" t="s">
        <v>76</v>
      </c>
      <c r="P403" s="39" t="s">
        <v>96</v>
      </c>
      <c r="Q403" s="34"/>
      <c r="R403" s="34" t="s">
        <v>271</v>
      </c>
      <c r="S403" s="34" t="s">
        <v>76</v>
      </c>
      <c r="T403" s="39" t="s">
        <v>96</v>
      </c>
    </row>
    <row r="404" spans="1:36" ht="15.75">
      <c r="A404" s="16"/>
      <c r="B404" s="30" t="s">
        <v>478</v>
      </c>
      <c r="C404" s="37">
        <v>0</v>
      </c>
      <c r="D404" s="23">
        <v>-73.5</v>
      </c>
      <c r="F404" s="30" t="s">
        <v>436</v>
      </c>
      <c r="G404" s="37">
        <v>0</v>
      </c>
      <c r="H404" s="23">
        <v>-145.4</v>
      </c>
      <c r="J404" s="30" t="s">
        <v>437</v>
      </c>
      <c r="K404" s="37">
        <v>0</v>
      </c>
      <c r="L404" s="23">
        <v>-140.6</v>
      </c>
      <c r="N404" s="148" t="s">
        <v>438</v>
      </c>
      <c r="O404" s="45">
        <v>0</v>
      </c>
      <c r="P404" s="46">
        <v>-59.2</v>
      </c>
      <c r="R404" s="148" t="s">
        <v>524</v>
      </c>
      <c r="S404" s="45">
        <v>0</v>
      </c>
      <c r="T404" s="46">
        <v>-45</v>
      </c>
      <c r="U404" s="41"/>
      <c r="V404" s="41"/>
      <c r="W404" s="41"/>
      <c r="X404" s="41"/>
      <c r="Y404" s="41"/>
      <c r="Z404" s="41"/>
      <c r="AA404" s="41"/>
      <c r="AB404" s="41"/>
      <c r="AC404" s="41"/>
      <c r="AD404" s="18"/>
      <c r="AE404" s="18"/>
      <c r="AF404" s="18"/>
      <c r="AG404" s="18"/>
      <c r="AH404" s="18"/>
      <c r="AI404" s="18"/>
      <c r="AJ404" s="18"/>
    </row>
    <row r="405" spans="1:20" ht="12.75">
      <c r="A405" s="16"/>
      <c r="B405" s="38" t="s">
        <v>77</v>
      </c>
      <c r="C405" s="37">
        <v>860</v>
      </c>
      <c r="D405" s="23">
        <v>-43.6</v>
      </c>
      <c r="F405" s="38" t="s">
        <v>77</v>
      </c>
      <c r="G405" s="37">
        <v>1233</v>
      </c>
      <c r="H405" s="23">
        <v>-104.6</v>
      </c>
      <c r="J405" s="38" t="s">
        <v>77</v>
      </c>
      <c r="K405" s="37">
        <v>1108</v>
      </c>
      <c r="L405" s="23">
        <v>-103.6</v>
      </c>
      <c r="N405" s="38" t="s">
        <v>77</v>
      </c>
      <c r="O405" s="37">
        <v>977</v>
      </c>
      <c r="P405" s="23">
        <v>-44.4</v>
      </c>
      <c r="S405" s="37">
        <v>2500</v>
      </c>
      <c r="T405" s="23">
        <v>-52.3</v>
      </c>
    </row>
    <row r="406" spans="1:20" ht="12.75">
      <c r="A406" s="16"/>
      <c r="B406" s="38" t="s">
        <v>5</v>
      </c>
      <c r="C406" s="37">
        <v>900</v>
      </c>
      <c r="D406" s="23">
        <v>-42.8</v>
      </c>
      <c r="F406" s="38" t="s">
        <v>5</v>
      </c>
      <c r="G406" s="37">
        <v>1350</v>
      </c>
      <c r="H406" s="23">
        <v>-102</v>
      </c>
      <c r="J406" s="38" t="s">
        <v>78</v>
      </c>
      <c r="K406" s="37">
        <v>1406</v>
      </c>
      <c r="L406" s="23">
        <v>-95.4</v>
      </c>
      <c r="N406" s="38" t="s">
        <v>78</v>
      </c>
      <c r="O406" s="37">
        <v>1235</v>
      </c>
      <c r="P406" s="23">
        <v>-43.2</v>
      </c>
      <c r="S406" s="37"/>
      <c r="T406" s="23"/>
    </row>
    <row r="407" spans="1:20" ht="12.75">
      <c r="A407" s="16"/>
      <c r="B407" s="38" t="s">
        <v>78</v>
      </c>
      <c r="C407" s="37">
        <v>1517</v>
      </c>
      <c r="D407" s="23">
        <v>-37</v>
      </c>
      <c r="F407" s="38" t="s">
        <v>78</v>
      </c>
      <c r="G407" s="37">
        <v>1811</v>
      </c>
      <c r="H407" s="23">
        <v>-101.6</v>
      </c>
      <c r="J407" s="38" t="s">
        <v>5</v>
      </c>
      <c r="K407" s="37">
        <v>2000</v>
      </c>
      <c r="L407" s="23">
        <v>-78.7</v>
      </c>
      <c r="N407" s="38" t="s">
        <v>5</v>
      </c>
      <c r="O407" s="37">
        <v>1911</v>
      </c>
      <c r="P407" s="23">
        <v>-40</v>
      </c>
      <c r="S407" s="37"/>
      <c r="T407" s="23"/>
    </row>
    <row r="408" spans="1:20" ht="12.75">
      <c r="A408" s="16"/>
      <c r="B408" s="38" t="s">
        <v>79</v>
      </c>
      <c r="C408" s="37">
        <v>2309</v>
      </c>
      <c r="D408" s="23">
        <v>-26.4</v>
      </c>
      <c r="G408" s="37">
        <v>2500</v>
      </c>
      <c r="H408" s="23">
        <v>-101.4</v>
      </c>
      <c r="K408" s="37">
        <v>2500</v>
      </c>
      <c r="L408" s="23">
        <v>-74.1</v>
      </c>
      <c r="N408" s="38" t="s">
        <v>79</v>
      </c>
      <c r="O408" s="37">
        <v>2100</v>
      </c>
      <c r="P408" s="23">
        <v>-28.4</v>
      </c>
      <c r="S408" s="37"/>
      <c r="T408" s="23"/>
    </row>
    <row r="409" spans="1:20" ht="12.75">
      <c r="A409" s="16"/>
      <c r="C409" s="37">
        <v>2500</v>
      </c>
      <c r="D409" s="23">
        <v>-23</v>
      </c>
      <c r="G409" s="37"/>
      <c r="H409" s="23"/>
      <c r="K409" s="37"/>
      <c r="L409" s="23"/>
      <c r="O409" s="37">
        <v>2500</v>
      </c>
      <c r="P409" s="23">
        <v>-13.2</v>
      </c>
      <c r="S409" s="37"/>
      <c r="T409" s="23"/>
    </row>
    <row r="410" spans="1:20" ht="12.75">
      <c r="A410" s="16"/>
      <c r="C410" s="37"/>
      <c r="G410" s="37"/>
      <c r="H410" s="23"/>
      <c r="K410" s="37"/>
      <c r="L410" s="23"/>
      <c r="O410" s="37"/>
      <c r="P410" s="23"/>
      <c r="S410" s="37"/>
      <c r="T410" s="23"/>
    </row>
    <row r="411" spans="1:20" ht="15.75">
      <c r="A411" s="29">
        <f>A403+1</f>
        <v>33</v>
      </c>
      <c r="B411" s="34" t="s">
        <v>29</v>
      </c>
      <c r="C411" s="34" t="s">
        <v>76</v>
      </c>
      <c r="D411" s="39" t="s">
        <v>96</v>
      </c>
      <c r="F411" s="34" t="s">
        <v>271</v>
      </c>
      <c r="G411" s="34" t="s">
        <v>76</v>
      </c>
      <c r="H411" s="39" t="s">
        <v>96</v>
      </c>
      <c r="I411" s="41"/>
      <c r="J411" s="34" t="s">
        <v>271</v>
      </c>
      <c r="K411" s="34" t="s">
        <v>76</v>
      </c>
      <c r="L411" s="39" t="s">
        <v>96</v>
      </c>
      <c r="M411" s="34"/>
      <c r="N411" s="34" t="s">
        <v>271</v>
      </c>
      <c r="O411" s="34" t="s">
        <v>76</v>
      </c>
      <c r="P411" s="39" t="s">
        <v>96</v>
      </c>
      <c r="Q411" s="34"/>
      <c r="R411" s="34" t="s">
        <v>271</v>
      </c>
      <c r="S411" s="34" t="s">
        <v>76</v>
      </c>
      <c r="T411" s="39" t="s">
        <v>96</v>
      </c>
    </row>
    <row r="412" spans="1:36" ht="15.75">
      <c r="A412" s="29"/>
      <c r="B412" s="30" t="s">
        <v>525</v>
      </c>
      <c r="C412" s="37">
        <v>0</v>
      </c>
      <c r="D412" s="23">
        <v>-29.2</v>
      </c>
      <c r="F412" s="30" t="s">
        <v>439</v>
      </c>
      <c r="G412" s="37">
        <v>0</v>
      </c>
      <c r="H412" s="23">
        <v>-22.6</v>
      </c>
      <c r="J412" s="30" t="s">
        <v>440</v>
      </c>
      <c r="K412" s="37">
        <v>0</v>
      </c>
      <c r="L412" s="23">
        <v>-90.3</v>
      </c>
      <c r="N412" s="148" t="s">
        <v>441</v>
      </c>
      <c r="O412" s="45">
        <v>0</v>
      </c>
      <c r="P412" s="46">
        <v>-92</v>
      </c>
      <c r="R412" s="148" t="s">
        <v>526</v>
      </c>
      <c r="S412" s="45">
        <v>0</v>
      </c>
      <c r="T412" s="46">
        <v>-85</v>
      </c>
      <c r="U412" s="41"/>
      <c r="V412" s="41"/>
      <c r="W412" s="41"/>
      <c r="X412" s="41"/>
      <c r="Y412" s="41"/>
      <c r="Z412" s="41"/>
      <c r="AA412" s="41"/>
      <c r="AB412" s="41"/>
      <c r="AC412" s="41"/>
      <c r="AD412" s="18"/>
      <c r="AE412" s="18"/>
      <c r="AF412" s="18"/>
      <c r="AG412" s="18"/>
      <c r="AH412" s="18"/>
      <c r="AI412" s="18"/>
      <c r="AJ412" s="18"/>
    </row>
    <row r="413" spans="1:20" ht="12.75">
      <c r="A413" s="29"/>
      <c r="B413" s="38" t="s">
        <v>77</v>
      </c>
      <c r="C413" s="37">
        <v>580</v>
      </c>
      <c r="D413" s="23">
        <v>-12.8</v>
      </c>
      <c r="F413" s="38" t="s">
        <v>5</v>
      </c>
      <c r="G413" s="37">
        <v>469</v>
      </c>
      <c r="H413" s="23">
        <v>-8.4</v>
      </c>
      <c r="J413" s="38" t="s">
        <v>77</v>
      </c>
      <c r="K413" s="37">
        <v>452</v>
      </c>
      <c r="L413" s="23">
        <v>-74.9</v>
      </c>
      <c r="N413" s="38" t="s">
        <v>78</v>
      </c>
      <c r="O413" s="37">
        <v>977</v>
      </c>
      <c r="P413" s="23">
        <v>-72</v>
      </c>
      <c r="R413" s="38" t="s">
        <v>78</v>
      </c>
      <c r="S413" s="37">
        <v>430</v>
      </c>
      <c r="T413" s="23">
        <v>-71.4</v>
      </c>
    </row>
    <row r="414" spans="1:20" ht="12.75">
      <c r="A414" s="29"/>
      <c r="B414" s="38" t="s">
        <v>5</v>
      </c>
      <c r="C414" s="37">
        <v>630</v>
      </c>
      <c r="D414" s="23">
        <v>-11.6</v>
      </c>
      <c r="F414" s="38" t="s">
        <v>78</v>
      </c>
      <c r="G414" s="37">
        <v>491</v>
      </c>
      <c r="H414" s="23">
        <v>-6.6</v>
      </c>
      <c r="J414" s="38" t="s">
        <v>5</v>
      </c>
      <c r="K414" s="37">
        <v>550</v>
      </c>
      <c r="L414" s="23">
        <v>-73.8</v>
      </c>
      <c r="N414" s="38" t="s">
        <v>77</v>
      </c>
      <c r="O414" s="37">
        <v>1235</v>
      </c>
      <c r="P414" s="23">
        <v>-62.4</v>
      </c>
      <c r="R414" s="38" t="s">
        <v>5</v>
      </c>
      <c r="S414" s="37">
        <v>771</v>
      </c>
      <c r="T414" s="23">
        <v>-59.2</v>
      </c>
    </row>
    <row r="415" spans="1:20" ht="12.75">
      <c r="A415" s="29"/>
      <c r="C415" s="37">
        <v>1500</v>
      </c>
      <c r="D415" s="23">
        <v>0</v>
      </c>
      <c r="F415" s="38" t="s">
        <v>79</v>
      </c>
      <c r="G415" s="37">
        <v>1000</v>
      </c>
      <c r="H415" s="23">
        <v>-1</v>
      </c>
      <c r="J415" s="38" t="s">
        <v>78</v>
      </c>
      <c r="K415" s="37">
        <v>1406</v>
      </c>
      <c r="L415" s="23">
        <v>-64.2</v>
      </c>
      <c r="N415" s="38" t="s">
        <v>79</v>
      </c>
      <c r="O415" s="37">
        <v>1911</v>
      </c>
      <c r="P415" s="23">
        <v>-57</v>
      </c>
      <c r="R415" s="38" t="s">
        <v>79</v>
      </c>
      <c r="S415" s="37">
        <v>2400</v>
      </c>
      <c r="T415" s="23">
        <v>-59.2</v>
      </c>
    </row>
    <row r="416" spans="1:20" ht="12.75">
      <c r="A416" s="29"/>
      <c r="C416" s="37"/>
      <c r="G416" s="37"/>
      <c r="H416" s="23"/>
      <c r="K416" s="37"/>
      <c r="L416" s="23"/>
      <c r="N416" s="38" t="s">
        <v>5</v>
      </c>
      <c r="O416" s="37">
        <v>2100</v>
      </c>
      <c r="P416" s="23">
        <v>-48</v>
      </c>
      <c r="S416" s="37">
        <v>2500</v>
      </c>
      <c r="T416" s="23">
        <v>-58.2</v>
      </c>
    </row>
    <row r="417" spans="1:20" ht="12.75">
      <c r="A417" s="29"/>
      <c r="C417" s="37"/>
      <c r="G417" s="37"/>
      <c r="H417" s="23"/>
      <c r="K417" s="37"/>
      <c r="L417" s="23"/>
      <c r="O417" s="37">
        <v>2500</v>
      </c>
      <c r="P417" s="23">
        <v>-18</v>
      </c>
      <c r="S417" s="37"/>
      <c r="T417" s="23"/>
    </row>
    <row r="418" spans="1:20" ht="12.75">
      <c r="A418" s="29"/>
      <c r="C418" s="37"/>
      <c r="G418" s="37"/>
      <c r="H418" s="23"/>
      <c r="K418" s="37"/>
      <c r="L418" s="23"/>
      <c r="O418" s="37"/>
      <c r="P418" s="23"/>
      <c r="S418" s="37"/>
      <c r="T418" s="23"/>
    </row>
    <row r="419" spans="1:20" ht="15.75">
      <c r="A419" s="16">
        <f>A411+1</f>
        <v>34</v>
      </c>
      <c r="B419" s="34" t="s">
        <v>31</v>
      </c>
      <c r="C419" s="34" t="s">
        <v>76</v>
      </c>
      <c r="D419" s="39" t="s">
        <v>96</v>
      </c>
      <c r="F419" s="34" t="s">
        <v>271</v>
      </c>
      <c r="G419" s="34" t="s">
        <v>76</v>
      </c>
      <c r="H419" s="39" t="s">
        <v>96</v>
      </c>
      <c r="I419" s="41"/>
      <c r="J419" s="34" t="s">
        <v>271</v>
      </c>
      <c r="K419" s="34" t="s">
        <v>76</v>
      </c>
      <c r="L419" s="39" t="s">
        <v>96</v>
      </c>
      <c r="M419" s="34"/>
      <c r="N419" s="34" t="s">
        <v>271</v>
      </c>
      <c r="O419" s="34" t="s">
        <v>76</v>
      </c>
      <c r="P419" s="39" t="s">
        <v>96</v>
      </c>
      <c r="Q419" s="34"/>
      <c r="R419" s="34" t="s">
        <v>271</v>
      </c>
      <c r="S419" s="34" t="s">
        <v>76</v>
      </c>
      <c r="T419" s="39" t="s">
        <v>96</v>
      </c>
    </row>
    <row r="420" spans="1:36" ht="15.75">
      <c r="A420" s="16"/>
      <c r="B420" s="30" t="s">
        <v>491</v>
      </c>
      <c r="C420" s="37">
        <v>0</v>
      </c>
      <c r="D420" s="23">
        <v>-196.8</v>
      </c>
      <c r="F420" s="30" t="s">
        <v>442</v>
      </c>
      <c r="G420" s="37">
        <v>0</v>
      </c>
      <c r="H420" s="23">
        <v>-73.4</v>
      </c>
      <c r="J420" s="30" t="s">
        <v>443</v>
      </c>
      <c r="K420" s="37">
        <v>0</v>
      </c>
      <c r="L420" s="23">
        <v>-108</v>
      </c>
      <c r="N420" s="148" t="s">
        <v>444</v>
      </c>
      <c r="O420" s="45">
        <v>0</v>
      </c>
      <c r="P420" s="46">
        <v>-188.8</v>
      </c>
      <c r="R420" s="148" t="s">
        <v>527</v>
      </c>
      <c r="S420" s="45">
        <v>0</v>
      </c>
      <c r="T420" s="46">
        <v>-29</v>
      </c>
      <c r="U420" s="41"/>
      <c r="V420" s="41"/>
      <c r="W420" s="41"/>
      <c r="X420" s="41"/>
      <c r="Y420" s="41"/>
      <c r="Z420" s="41"/>
      <c r="AA420" s="41"/>
      <c r="AB420" s="41"/>
      <c r="AC420" s="41"/>
      <c r="AD420" s="18"/>
      <c r="AE420" s="18"/>
      <c r="AF420" s="18"/>
      <c r="AG420" s="18"/>
      <c r="AH420" s="18"/>
      <c r="AI420" s="18"/>
      <c r="AJ420" s="18"/>
    </row>
    <row r="421" spans="1:20" ht="12.75">
      <c r="A421" s="16"/>
      <c r="B421" s="38" t="s">
        <v>78</v>
      </c>
      <c r="C421" s="37">
        <v>371</v>
      </c>
      <c r="D421" s="23">
        <v>-180</v>
      </c>
      <c r="F421" s="38" t="s">
        <v>5</v>
      </c>
      <c r="G421" s="37">
        <v>330</v>
      </c>
      <c r="H421" s="23">
        <v>-66.4</v>
      </c>
      <c r="J421" s="38" t="s">
        <v>77</v>
      </c>
      <c r="K421" s="37">
        <v>1273</v>
      </c>
      <c r="L421" s="23">
        <v>-64</v>
      </c>
      <c r="N421" s="38" t="s">
        <v>77</v>
      </c>
      <c r="O421" s="37">
        <v>977</v>
      </c>
      <c r="P421" s="23">
        <v>-154</v>
      </c>
      <c r="R421" s="38" t="s">
        <v>77</v>
      </c>
      <c r="S421" s="37">
        <v>2500</v>
      </c>
      <c r="T421" s="23">
        <v>-4</v>
      </c>
    </row>
    <row r="422" spans="1:20" ht="12.75">
      <c r="A422" s="16"/>
      <c r="B422" s="38" t="s">
        <v>77</v>
      </c>
      <c r="C422" s="37">
        <v>1073</v>
      </c>
      <c r="D422" s="23">
        <v>-149.4</v>
      </c>
      <c r="F422" s="38" t="s">
        <v>78</v>
      </c>
      <c r="G422" s="37">
        <v>1683</v>
      </c>
      <c r="H422" s="23">
        <v>-47.2</v>
      </c>
      <c r="J422" s="38" t="s">
        <v>5</v>
      </c>
      <c r="K422" s="37">
        <v>1650</v>
      </c>
      <c r="L422" s="23">
        <v>-54.4</v>
      </c>
      <c r="N422" s="38" t="s">
        <v>78</v>
      </c>
      <c r="O422" s="37">
        <v>1235</v>
      </c>
      <c r="P422" s="23">
        <v>-152</v>
      </c>
      <c r="S422" s="37"/>
      <c r="T422" s="23"/>
    </row>
    <row r="423" spans="1:20" ht="12.75">
      <c r="A423" s="16"/>
      <c r="B423" s="38" t="s">
        <v>79</v>
      </c>
      <c r="C423" s="37">
        <v>1156</v>
      </c>
      <c r="D423" s="23">
        <v>-145.6</v>
      </c>
      <c r="G423" s="37">
        <v>2500</v>
      </c>
      <c r="H423" s="23">
        <v>-30.8</v>
      </c>
      <c r="J423" s="38" t="s">
        <v>78</v>
      </c>
      <c r="K423" s="37">
        <v>2190</v>
      </c>
      <c r="L423" s="23">
        <v>-53.2</v>
      </c>
      <c r="N423" s="38" t="s">
        <v>79</v>
      </c>
      <c r="O423" s="37">
        <v>1911</v>
      </c>
      <c r="P423" s="23">
        <v>-136</v>
      </c>
      <c r="S423" s="37"/>
      <c r="T423" s="23"/>
    </row>
    <row r="424" spans="1:20" ht="12.75">
      <c r="A424" s="16"/>
      <c r="B424" s="38" t="s">
        <v>5</v>
      </c>
      <c r="C424" s="37">
        <v>1738</v>
      </c>
      <c r="D424" s="23">
        <v>-110</v>
      </c>
      <c r="G424" s="37"/>
      <c r="H424" s="23"/>
      <c r="K424" s="37">
        <v>2500</v>
      </c>
      <c r="L424" s="23">
        <v>-52</v>
      </c>
      <c r="N424" s="38" t="s">
        <v>5</v>
      </c>
      <c r="O424" s="37">
        <v>2100</v>
      </c>
      <c r="P424" s="23">
        <v>-128.8</v>
      </c>
      <c r="S424" s="37"/>
      <c r="T424" s="23"/>
    </row>
    <row r="425" spans="1:20" ht="12.75">
      <c r="A425" s="16"/>
      <c r="C425" s="37">
        <v>2500</v>
      </c>
      <c r="D425" s="23" t="s">
        <v>419</v>
      </c>
      <c r="G425" s="37"/>
      <c r="H425" s="23"/>
      <c r="K425" s="37"/>
      <c r="L425" s="23"/>
      <c r="O425" s="37">
        <v>2500</v>
      </c>
      <c r="P425" s="23">
        <v>-114.4</v>
      </c>
      <c r="S425" s="37"/>
      <c r="T425" s="23"/>
    </row>
    <row r="426" spans="1:20" ht="12.75">
      <c r="A426" s="16"/>
      <c r="C426" s="37"/>
      <c r="G426" s="37"/>
      <c r="H426" s="23"/>
      <c r="K426" s="37"/>
      <c r="L426" s="23"/>
      <c r="O426" s="37"/>
      <c r="P426" s="23"/>
      <c r="S426" s="37"/>
      <c r="T426" s="23"/>
    </row>
    <row r="427" spans="1:20" ht="15.75">
      <c r="A427" s="29">
        <f>A419+1</f>
        <v>35</v>
      </c>
      <c r="B427" s="34" t="s">
        <v>32</v>
      </c>
      <c r="C427" s="34" t="s">
        <v>76</v>
      </c>
      <c r="D427" s="39" t="s">
        <v>96</v>
      </c>
      <c r="F427" s="34" t="s">
        <v>271</v>
      </c>
      <c r="G427" s="34" t="s">
        <v>76</v>
      </c>
      <c r="H427" s="39" t="s">
        <v>96</v>
      </c>
      <c r="I427" s="41"/>
      <c r="J427" s="34" t="s">
        <v>271</v>
      </c>
      <c r="K427" s="34" t="s">
        <v>76</v>
      </c>
      <c r="L427" s="39" t="s">
        <v>96</v>
      </c>
      <c r="M427" s="34"/>
      <c r="N427" s="34" t="s">
        <v>271</v>
      </c>
      <c r="O427" s="34" t="s">
        <v>76</v>
      </c>
      <c r="P427" s="39" t="s">
        <v>96</v>
      </c>
      <c r="Q427" s="34"/>
      <c r="R427" s="34" t="s">
        <v>271</v>
      </c>
      <c r="S427" s="34" t="s">
        <v>76</v>
      </c>
      <c r="T427" s="39" t="s">
        <v>96</v>
      </c>
    </row>
    <row r="428" spans="1:36" ht="15.75">
      <c r="A428" s="29"/>
      <c r="B428" s="30" t="s">
        <v>470</v>
      </c>
      <c r="C428" s="37">
        <v>0</v>
      </c>
      <c r="D428" s="23">
        <v>-46.4</v>
      </c>
      <c r="F428" s="30" t="s">
        <v>445</v>
      </c>
      <c r="G428" s="37">
        <v>0</v>
      </c>
      <c r="H428" s="23">
        <v>-60</v>
      </c>
      <c r="J428" s="30" t="s">
        <v>446</v>
      </c>
      <c r="K428" s="37">
        <v>0</v>
      </c>
      <c r="L428" s="23">
        <v>-154.4</v>
      </c>
      <c r="N428" s="148" t="s">
        <v>447</v>
      </c>
      <c r="O428" s="45">
        <v>0</v>
      </c>
      <c r="P428" s="46">
        <v>-12.3</v>
      </c>
      <c r="R428" s="148" t="s">
        <v>528</v>
      </c>
      <c r="S428" s="45">
        <v>0</v>
      </c>
      <c r="T428" s="46">
        <v>-80.4</v>
      </c>
      <c r="U428" s="41"/>
      <c r="V428" s="41"/>
      <c r="W428" s="41"/>
      <c r="X428" s="41"/>
      <c r="Y428" s="41"/>
      <c r="Z428" s="41"/>
      <c r="AA428" s="41"/>
      <c r="AB428" s="41"/>
      <c r="AC428" s="41"/>
      <c r="AD428" s="18"/>
      <c r="AE428" s="18"/>
      <c r="AF428" s="18"/>
      <c r="AG428" s="18"/>
      <c r="AH428" s="18"/>
      <c r="AI428" s="18"/>
      <c r="AJ428" s="18"/>
    </row>
    <row r="429" spans="1:20" ht="12.75">
      <c r="A429" s="29"/>
      <c r="B429" s="38" t="s">
        <v>77</v>
      </c>
      <c r="C429" s="37">
        <v>483</v>
      </c>
      <c r="D429" s="23">
        <v>-30.2</v>
      </c>
      <c r="F429" s="38" t="s">
        <v>77</v>
      </c>
      <c r="G429" s="37">
        <v>728</v>
      </c>
      <c r="H429" s="23">
        <v>-41.4</v>
      </c>
      <c r="J429" s="38" t="s">
        <v>77</v>
      </c>
      <c r="K429" s="37">
        <v>973</v>
      </c>
      <c r="L429" s="23">
        <v>-124.6</v>
      </c>
      <c r="O429" s="37">
        <v>2500</v>
      </c>
      <c r="P429" s="23">
        <v>27.4</v>
      </c>
      <c r="R429" s="38" t="s">
        <v>77</v>
      </c>
      <c r="S429" s="37">
        <v>950</v>
      </c>
      <c r="T429" s="23">
        <v>-53.5</v>
      </c>
    </row>
    <row r="430" spans="1:20" ht="12.75">
      <c r="A430" s="29"/>
      <c r="B430" s="38" t="s">
        <v>5</v>
      </c>
      <c r="C430" s="37">
        <v>519</v>
      </c>
      <c r="D430" s="23">
        <v>-29.2</v>
      </c>
      <c r="F430" s="38" t="s">
        <v>78</v>
      </c>
      <c r="G430" s="37">
        <v>1234</v>
      </c>
      <c r="H430" s="23">
        <v>-36</v>
      </c>
      <c r="J430" s="38" t="s">
        <v>5</v>
      </c>
      <c r="K430" s="37">
        <v>1725</v>
      </c>
      <c r="L430" s="23">
        <v>-110</v>
      </c>
      <c r="O430" s="37"/>
      <c r="P430" s="23"/>
      <c r="R430" s="38" t="s">
        <v>5</v>
      </c>
      <c r="S430" s="37">
        <v>1285</v>
      </c>
      <c r="T430" s="23">
        <v>-19.7</v>
      </c>
    </row>
    <row r="431" spans="1:20" ht="12.75">
      <c r="A431" s="29"/>
      <c r="C431" s="37">
        <v>2500</v>
      </c>
      <c r="D431" s="23">
        <v>1.2</v>
      </c>
      <c r="F431" s="38" t="s">
        <v>5</v>
      </c>
      <c r="G431" s="37">
        <v>1837</v>
      </c>
      <c r="H431" s="23">
        <v>-27.6</v>
      </c>
      <c r="J431" s="38" t="s">
        <v>78</v>
      </c>
      <c r="K431" s="37">
        <v>1773</v>
      </c>
      <c r="L431" s="23">
        <v>-109.6</v>
      </c>
      <c r="O431" s="37"/>
      <c r="P431" s="23"/>
      <c r="R431" s="38" t="s">
        <v>78</v>
      </c>
      <c r="S431" s="37">
        <v>1809</v>
      </c>
      <c r="T431" s="23">
        <v>-30.6</v>
      </c>
    </row>
    <row r="432" spans="1:20" ht="12.75">
      <c r="A432" s="29"/>
      <c r="C432" s="37"/>
      <c r="F432" s="38" t="s">
        <v>79</v>
      </c>
      <c r="G432" s="37">
        <v>2485</v>
      </c>
      <c r="H432" s="23">
        <v>-29.2</v>
      </c>
      <c r="K432" s="37">
        <v>2500</v>
      </c>
      <c r="L432" s="23">
        <v>-107.6</v>
      </c>
      <c r="O432" s="37"/>
      <c r="P432" s="23"/>
      <c r="S432" s="37">
        <v>2500</v>
      </c>
      <c r="T432" s="23">
        <v>-54.6</v>
      </c>
    </row>
    <row r="433" spans="1:20" ht="12.75">
      <c r="A433" s="29"/>
      <c r="C433" s="37"/>
      <c r="G433" s="37">
        <v>2500</v>
      </c>
      <c r="H433" s="23">
        <v>-30.4</v>
      </c>
      <c r="K433" s="37"/>
      <c r="L433" s="23"/>
      <c r="O433" s="37"/>
      <c r="P433" s="23"/>
      <c r="S433" s="37"/>
      <c r="T433" s="23"/>
    </row>
    <row r="434" spans="1:20" ht="12.75">
      <c r="A434" s="29"/>
      <c r="C434" s="37"/>
      <c r="G434" s="37"/>
      <c r="H434" s="23"/>
      <c r="K434" s="37"/>
      <c r="L434" s="23"/>
      <c r="O434" s="37"/>
      <c r="P434" s="23"/>
      <c r="S434" s="37"/>
      <c r="T434" s="23"/>
    </row>
    <row r="435" spans="1:20" ht="15.75">
      <c r="A435" s="16">
        <f>A427+1</f>
        <v>36</v>
      </c>
      <c r="B435" s="34" t="s">
        <v>33</v>
      </c>
      <c r="C435" s="34" t="s">
        <v>76</v>
      </c>
      <c r="D435" s="39" t="s">
        <v>96</v>
      </c>
      <c r="F435" s="34" t="s">
        <v>271</v>
      </c>
      <c r="G435" s="34" t="s">
        <v>76</v>
      </c>
      <c r="H435" s="39" t="s">
        <v>96</v>
      </c>
      <c r="I435" s="41"/>
      <c r="J435" s="34" t="s">
        <v>271</v>
      </c>
      <c r="K435" s="34" t="s">
        <v>76</v>
      </c>
      <c r="L435" s="39" t="s">
        <v>96</v>
      </c>
      <c r="M435" s="34"/>
      <c r="N435" s="34" t="s">
        <v>271</v>
      </c>
      <c r="O435" s="34" t="s">
        <v>76</v>
      </c>
      <c r="P435" s="39" t="s">
        <v>96</v>
      </c>
      <c r="Q435" s="34"/>
      <c r="R435" s="34" t="s">
        <v>271</v>
      </c>
      <c r="S435" s="34" t="s">
        <v>76</v>
      </c>
      <c r="T435" s="39" t="s">
        <v>96</v>
      </c>
    </row>
    <row r="436" spans="1:36" ht="15.75">
      <c r="A436" s="16"/>
      <c r="B436" s="30" t="s">
        <v>486</v>
      </c>
      <c r="C436" s="37">
        <v>0</v>
      </c>
      <c r="D436" s="23">
        <v>-72</v>
      </c>
      <c r="F436" s="30" t="s">
        <v>448</v>
      </c>
      <c r="G436" s="37">
        <v>0</v>
      </c>
      <c r="H436" s="23">
        <v>-196.8</v>
      </c>
      <c r="J436" s="30" t="s">
        <v>449</v>
      </c>
      <c r="K436" s="37">
        <v>0</v>
      </c>
      <c r="L436" s="23">
        <v>-97.6</v>
      </c>
      <c r="N436" s="148" t="s">
        <v>450</v>
      </c>
      <c r="O436" s="45">
        <v>0</v>
      </c>
      <c r="P436" s="46">
        <v>-212.6</v>
      </c>
      <c r="R436" s="30" t="s">
        <v>529</v>
      </c>
      <c r="S436" s="37">
        <v>0</v>
      </c>
      <c r="T436" s="23">
        <v>-63.8</v>
      </c>
      <c r="U436" s="41"/>
      <c r="V436" s="41"/>
      <c r="W436" s="41"/>
      <c r="X436" s="41"/>
      <c r="Y436" s="41"/>
      <c r="Z436" s="41"/>
      <c r="AA436" s="41"/>
      <c r="AB436" s="41"/>
      <c r="AC436" s="41"/>
      <c r="AD436" s="18"/>
      <c r="AE436" s="18"/>
      <c r="AF436" s="18"/>
      <c r="AG436" s="18"/>
      <c r="AH436" s="18"/>
      <c r="AI436" s="18"/>
      <c r="AJ436" s="18"/>
    </row>
    <row r="437" spans="1:20" ht="12.75">
      <c r="A437" s="16"/>
      <c r="B437" s="38" t="s">
        <v>77</v>
      </c>
      <c r="C437" s="37">
        <v>626</v>
      </c>
      <c r="D437" s="23">
        <v>-50.4</v>
      </c>
      <c r="F437" s="38" t="s">
        <v>78</v>
      </c>
      <c r="G437" s="37">
        <v>371</v>
      </c>
      <c r="H437" s="23">
        <v>-180</v>
      </c>
      <c r="J437" s="38" t="s">
        <v>77</v>
      </c>
      <c r="K437" s="37">
        <v>556</v>
      </c>
      <c r="L437" s="23">
        <v>-79.2</v>
      </c>
      <c r="N437" s="38" t="s">
        <v>78</v>
      </c>
      <c r="O437" s="37">
        <v>977</v>
      </c>
      <c r="P437" s="23">
        <v>-198</v>
      </c>
      <c r="R437" s="38" t="s">
        <v>77</v>
      </c>
      <c r="S437" s="37">
        <v>577</v>
      </c>
      <c r="T437" s="23">
        <v>-46.4</v>
      </c>
    </row>
    <row r="438" spans="1:20" ht="12.75">
      <c r="A438" s="16"/>
      <c r="B438" s="38" t="s">
        <v>5</v>
      </c>
      <c r="C438" s="37">
        <v>1260</v>
      </c>
      <c r="D438" s="23">
        <v>-30</v>
      </c>
      <c r="F438" s="38" t="s">
        <v>77</v>
      </c>
      <c r="G438" s="37">
        <v>1073</v>
      </c>
      <c r="H438" s="23">
        <v>-149.4</v>
      </c>
      <c r="J438" s="38" t="s">
        <v>78</v>
      </c>
      <c r="K438" s="37">
        <v>692</v>
      </c>
      <c r="L438" s="23">
        <v>-76</v>
      </c>
      <c r="N438" s="38" t="s">
        <v>77</v>
      </c>
      <c r="O438" s="37">
        <v>1235</v>
      </c>
      <c r="P438" s="23">
        <v>-164</v>
      </c>
      <c r="R438" s="38" t="s">
        <v>5</v>
      </c>
      <c r="S438" s="37">
        <v>592</v>
      </c>
      <c r="T438" s="23">
        <v>-46</v>
      </c>
    </row>
    <row r="439" spans="1:20" ht="12.75">
      <c r="A439" s="16"/>
      <c r="B439" s="38" t="s">
        <v>78</v>
      </c>
      <c r="C439" s="37">
        <v>1725</v>
      </c>
      <c r="D439" s="23">
        <v>-33.6</v>
      </c>
      <c r="F439" s="38" t="s">
        <v>79</v>
      </c>
      <c r="G439" s="37">
        <v>1156</v>
      </c>
      <c r="H439" s="23">
        <v>-145.6</v>
      </c>
      <c r="J439" s="38" t="s">
        <v>5</v>
      </c>
      <c r="K439" s="37">
        <v>1005</v>
      </c>
      <c r="L439" s="23">
        <v>-68</v>
      </c>
      <c r="N439" s="38" t="s">
        <v>79</v>
      </c>
      <c r="O439" s="37">
        <v>1911</v>
      </c>
      <c r="P439" s="23">
        <v>-163</v>
      </c>
      <c r="R439" s="38" t="s">
        <v>78</v>
      </c>
      <c r="S439" s="37">
        <v>1809</v>
      </c>
      <c r="T439" s="23">
        <v>-30</v>
      </c>
    </row>
    <row r="440" spans="1:20" ht="12.75">
      <c r="A440" s="16"/>
      <c r="C440" s="37">
        <v>2500</v>
      </c>
      <c r="D440" s="23">
        <v>-38.2</v>
      </c>
      <c r="F440" s="38" t="s">
        <v>5</v>
      </c>
      <c r="G440" s="37">
        <v>1738</v>
      </c>
      <c r="H440" s="23">
        <v>-110</v>
      </c>
      <c r="J440" s="38" t="s">
        <v>79</v>
      </c>
      <c r="K440" s="37">
        <v>1180</v>
      </c>
      <c r="L440" s="23">
        <v>-69.2</v>
      </c>
      <c r="N440" s="38" t="s">
        <v>5</v>
      </c>
      <c r="O440" s="37">
        <v>2100</v>
      </c>
      <c r="P440" s="23">
        <v>-127</v>
      </c>
      <c r="S440" s="37">
        <v>2500</v>
      </c>
      <c r="T440" s="23">
        <v>-21.2</v>
      </c>
    </row>
    <row r="441" spans="1:20" ht="12.75">
      <c r="A441" s="16"/>
      <c r="C441" s="37"/>
      <c r="G441" s="37">
        <v>2500</v>
      </c>
      <c r="H441" s="23" t="s">
        <v>419</v>
      </c>
      <c r="K441" s="37">
        <v>2500</v>
      </c>
      <c r="L441" s="23">
        <v>-47.6</v>
      </c>
      <c r="O441" s="37">
        <v>2500</v>
      </c>
      <c r="P441" s="23">
        <v>-108</v>
      </c>
      <c r="S441" s="37"/>
      <c r="T441" s="23"/>
    </row>
    <row r="442" spans="1:20" ht="12.75">
      <c r="A442" s="16"/>
      <c r="C442" s="37"/>
      <c r="G442" s="37"/>
      <c r="H442" s="23"/>
      <c r="K442" s="37"/>
      <c r="L442" s="23"/>
      <c r="O442" s="37"/>
      <c r="P442" s="23"/>
      <c r="S442" s="37"/>
      <c r="T442" s="23"/>
    </row>
    <row r="443" spans="1:17" ht="15.75">
      <c r="A443" s="29">
        <f>A435+1</f>
        <v>37</v>
      </c>
      <c r="B443" s="34" t="s">
        <v>35</v>
      </c>
      <c r="C443" s="34" t="s">
        <v>76</v>
      </c>
      <c r="D443" s="39" t="s">
        <v>96</v>
      </c>
      <c r="F443" s="34" t="s">
        <v>271</v>
      </c>
      <c r="G443" s="34" t="s">
        <v>76</v>
      </c>
      <c r="H443" s="39" t="s">
        <v>96</v>
      </c>
      <c r="I443" s="41"/>
      <c r="J443" s="34" t="s">
        <v>271</v>
      </c>
      <c r="K443" s="34" t="s">
        <v>76</v>
      </c>
      <c r="L443" s="39" t="s">
        <v>96</v>
      </c>
      <c r="M443" s="34"/>
      <c r="N443" s="34" t="s">
        <v>271</v>
      </c>
      <c r="O443" s="34" t="s">
        <v>76</v>
      </c>
      <c r="P443" s="39" t="s">
        <v>96</v>
      </c>
      <c r="Q443" s="34"/>
    </row>
    <row r="444" spans="1:36" ht="15.75">
      <c r="A444" s="29"/>
      <c r="B444" s="148" t="s">
        <v>469</v>
      </c>
      <c r="C444" s="37">
        <v>0</v>
      </c>
      <c r="D444" s="23">
        <v>-44.5</v>
      </c>
      <c r="F444" s="148" t="s">
        <v>451</v>
      </c>
      <c r="G444" s="45">
        <v>0</v>
      </c>
      <c r="H444" s="46">
        <v>-84.4</v>
      </c>
      <c r="J444" s="30" t="s">
        <v>452</v>
      </c>
      <c r="K444" s="37">
        <v>0</v>
      </c>
      <c r="L444" s="23">
        <v>-115</v>
      </c>
      <c r="N444" s="148" t="s">
        <v>453</v>
      </c>
      <c r="O444" s="45">
        <v>0</v>
      </c>
      <c r="P444" s="46">
        <v>-62.8</v>
      </c>
      <c r="U444" s="41"/>
      <c r="V444" s="41"/>
      <c r="W444" s="41"/>
      <c r="X444" s="41"/>
      <c r="Y444" s="41"/>
      <c r="Z444" s="41"/>
      <c r="AA444" s="41"/>
      <c r="AB444" s="41"/>
      <c r="AC444" s="41"/>
      <c r="AD444" s="18"/>
      <c r="AE444" s="18"/>
      <c r="AF444" s="18"/>
      <c r="AG444" s="18"/>
      <c r="AH444" s="18"/>
      <c r="AI444" s="18"/>
      <c r="AJ444" s="18"/>
    </row>
    <row r="445" spans="1:16" ht="12.75">
      <c r="A445" s="29"/>
      <c r="B445" s="38" t="s">
        <v>78</v>
      </c>
      <c r="C445" s="37">
        <v>317</v>
      </c>
      <c r="D445" s="23">
        <v>-41.1</v>
      </c>
      <c r="F445" s="38" t="s">
        <v>78</v>
      </c>
      <c r="G445" s="37">
        <v>303</v>
      </c>
      <c r="H445" s="23">
        <v>-73.2</v>
      </c>
      <c r="J445" s="38" t="s">
        <v>5</v>
      </c>
      <c r="K445" s="37">
        <v>604</v>
      </c>
      <c r="L445" s="23">
        <v>-94</v>
      </c>
      <c r="N445" s="38" t="s">
        <v>78</v>
      </c>
      <c r="O445" s="37">
        <v>2313</v>
      </c>
      <c r="P445" s="23">
        <v>-44.4</v>
      </c>
    </row>
    <row r="446" spans="1:16" ht="12.75">
      <c r="A446" s="29"/>
      <c r="B446" s="38" t="s">
        <v>79</v>
      </c>
      <c r="C446" s="37">
        <v>553</v>
      </c>
      <c r="D446" s="23">
        <v>-38.5</v>
      </c>
      <c r="F446" s="38" t="s">
        <v>77</v>
      </c>
      <c r="G446" s="37">
        <v>351</v>
      </c>
      <c r="H446" s="23">
        <v>-71.4</v>
      </c>
      <c r="J446" s="38" t="s">
        <v>78</v>
      </c>
      <c r="K446" s="37">
        <v>2125</v>
      </c>
      <c r="L446" s="23">
        <v>-75</v>
      </c>
      <c r="O446" s="37">
        <v>2500</v>
      </c>
      <c r="P446" s="23">
        <v>-42.8</v>
      </c>
    </row>
    <row r="447" spans="1:16" ht="12.75">
      <c r="A447" s="29"/>
      <c r="C447" s="37">
        <v>1000</v>
      </c>
      <c r="D447" s="23">
        <v>-32</v>
      </c>
      <c r="F447" s="38" t="s">
        <v>5</v>
      </c>
      <c r="G447" s="37">
        <v>575</v>
      </c>
      <c r="H447" s="23">
        <v>-66.8</v>
      </c>
      <c r="K447" s="37">
        <v>2500</v>
      </c>
      <c r="L447" s="23">
        <v>-69.6</v>
      </c>
      <c r="O447" s="37"/>
      <c r="P447" s="23"/>
    </row>
    <row r="448" spans="1:16" ht="12.75">
      <c r="A448" s="29"/>
      <c r="C448" s="37"/>
      <c r="G448" s="37">
        <v>2500</v>
      </c>
      <c r="H448" s="23">
        <f>-66.8+(2500-575)/(2676-575)*(-59.6+66.8)</f>
        <v>-60.20314136125654</v>
      </c>
      <c r="K448" s="37"/>
      <c r="L448" s="23"/>
      <c r="O448" s="37"/>
      <c r="P448" s="23"/>
    </row>
    <row r="449" spans="1:16" ht="12.75">
      <c r="A449" s="29"/>
      <c r="C449" s="37"/>
      <c r="G449" s="37"/>
      <c r="H449" s="23"/>
      <c r="K449" s="37"/>
      <c r="L449" s="23"/>
      <c r="O449" s="37"/>
      <c r="P449" s="23"/>
    </row>
    <row r="450" spans="1:16" ht="12.75">
      <c r="A450" s="29"/>
      <c r="C450" s="37"/>
      <c r="G450" s="37"/>
      <c r="H450" s="23"/>
      <c r="K450" s="37"/>
      <c r="L450" s="23"/>
      <c r="O450" s="37"/>
      <c r="P450" s="23"/>
    </row>
    <row r="451" spans="1:12" ht="15.75">
      <c r="A451" s="16">
        <f>A443+1</f>
        <v>38</v>
      </c>
      <c r="B451" s="34" t="s">
        <v>35</v>
      </c>
      <c r="C451" s="34" t="s">
        <v>76</v>
      </c>
      <c r="D451" s="39" t="s">
        <v>96</v>
      </c>
      <c r="J451" s="34" t="s">
        <v>271</v>
      </c>
      <c r="K451" s="34" t="s">
        <v>76</v>
      </c>
      <c r="L451" s="39" t="s">
        <v>96</v>
      </c>
    </row>
    <row r="452" spans="1:12" ht="14.25">
      <c r="A452" s="16"/>
      <c r="B452" s="148" t="s">
        <v>461</v>
      </c>
      <c r="C452" s="37">
        <v>0</v>
      </c>
      <c r="D452" s="23">
        <v>-38.2</v>
      </c>
      <c r="J452" s="30" t="s">
        <v>454</v>
      </c>
      <c r="K452" s="37">
        <v>0</v>
      </c>
      <c r="L452" s="23">
        <v>-210.4</v>
      </c>
    </row>
    <row r="453" spans="1:12" ht="12.75">
      <c r="A453" s="16"/>
      <c r="B453" s="38" t="s">
        <v>78</v>
      </c>
      <c r="C453" s="37">
        <v>317</v>
      </c>
      <c r="D453" s="23">
        <v>-30.6</v>
      </c>
      <c r="J453" s="38" t="s">
        <v>78</v>
      </c>
      <c r="K453" s="37">
        <v>312</v>
      </c>
      <c r="L453" s="23">
        <v>-195.9</v>
      </c>
    </row>
    <row r="454" spans="1:12" ht="12.75">
      <c r="A454" s="16"/>
      <c r="B454" s="38" t="s">
        <v>79</v>
      </c>
      <c r="C454" s="37">
        <v>553</v>
      </c>
      <c r="D454" s="23">
        <v>-25</v>
      </c>
      <c r="J454" s="38" t="s">
        <v>79</v>
      </c>
      <c r="K454" s="37">
        <v>952</v>
      </c>
      <c r="L454" s="23">
        <v>-164.7</v>
      </c>
    </row>
    <row r="455" spans="1:12" ht="12.75">
      <c r="A455" s="16"/>
      <c r="C455" s="37">
        <v>1000</v>
      </c>
      <c r="D455" s="23">
        <v>-13.8</v>
      </c>
      <c r="J455" s="38" t="s">
        <v>77</v>
      </c>
      <c r="K455" s="37">
        <v>990</v>
      </c>
      <c r="L455" s="23">
        <v>-161.6</v>
      </c>
    </row>
    <row r="456" spans="1:12" ht="12.75">
      <c r="A456" s="16"/>
      <c r="C456" s="37"/>
      <c r="J456" s="38" t="s">
        <v>5</v>
      </c>
      <c r="K456" s="37">
        <v>1654</v>
      </c>
      <c r="L456" s="23">
        <v>-112.7</v>
      </c>
    </row>
    <row r="457" spans="1:12" ht="12.75">
      <c r="A457" s="16"/>
      <c r="C457" s="37"/>
      <c r="K457" s="37">
        <v>2000</v>
      </c>
      <c r="L457" s="23">
        <v>-105</v>
      </c>
    </row>
    <row r="458" spans="1:12" ht="12.75">
      <c r="A458" s="16"/>
      <c r="C458" s="37"/>
      <c r="K458" s="37"/>
      <c r="L458" s="23"/>
    </row>
    <row r="459" spans="1:12" ht="15.75">
      <c r="A459" s="29">
        <f>A451+1</f>
        <v>39</v>
      </c>
      <c r="B459" s="34" t="s">
        <v>36</v>
      </c>
      <c r="C459" s="34" t="s">
        <v>76</v>
      </c>
      <c r="D459" s="39" t="s">
        <v>96</v>
      </c>
      <c r="J459" s="34" t="s">
        <v>271</v>
      </c>
      <c r="K459" s="34" t="s">
        <v>76</v>
      </c>
      <c r="L459" s="39" t="s">
        <v>96</v>
      </c>
    </row>
    <row r="460" spans="1:12" ht="14.25">
      <c r="A460" s="29"/>
      <c r="B460" s="148" t="s">
        <v>479</v>
      </c>
      <c r="C460" s="45">
        <v>0</v>
      </c>
      <c r="D460" s="46">
        <v>-83.2</v>
      </c>
      <c r="J460" s="148" t="s">
        <v>455</v>
      </c>
      <c r="K460" s="37">
        <v>0</v>
      </c>
      <c r="L460" s="23">
        <v>-87.6</v>
      </c>
    </row>
    <row r="461" spans="1:12" ht="12.75">
      <c r="A461" s="29"/>
      <c r="B461" s="38" t="s">
        <v>78</v>
      </c>
      <c r="C461" s="37">
        <v>601</v>
      </c>
      <c r="D461" s="23">
        <v>-62.5</v>
      </c>
      <c r="J461" s="38" t="s">
        <v>5</v>
      </c>
      <c r="K461" s="37">
        <v>1220</v>
      </c>
      <c r="L461" s="23">
        <v>-44.4</v>
      </c>
    </row>
    <row r="462" spans="1:12" ht="12.75">
      <c r="A462" s="29"/>
      <c r="B462" s="38" t="s">
        <v>77</v>
      </c>
      <c r="C462" s="37">
        <v>771</v>
      </c>
      <c r="D462" s="23">
        <v>-58.6</v>
      </c>
      <c r="J462" s="38" t="s">
        <v>78</v>
      </c>
      <c r="K462" s="37">
        <v>2173</v>
      </c>
      <c r="L462" s="23">
        <v>-42.8</v>
      </c>
    </row>
    <row r="463" spans="1:12" ht="12.75">
      <c r="A463" s="29"/>
      <c r="B463" s="38" t="s">
        <v>5</v>
      </c>
      <c r="C463" s="37">
        <v>1227</v>
      </c>
      <c r="D463" s="23">
        <v>-47.6</v>
      </c>
      <c r="J463" s="38" t="s">
        <v>79</v>
      </c>
      <c r="K463" s="37">
        <v>2495</v>
      </c>
      <c r="L463" s="23">
        <v>-42</v>
      </c>
    </row>
    <row r="464" spans="1:12" ht="12.75">
      <c r="A464" s="29"/>
      <c r="B464" s="38" t="s">
        <v>79</v>
      </c>
      <c r="C464" s="37">
        <v>2023</v>
      </c>
      <c r="D464" s="23">
        <v>-48.4</v>
      </c>
      <c r="K464" s="37"/>
      <c r="L464" s="23"/>
    </row>
    <row r="465" spans="1:4" ht="12.75">
      <c r="A465" s="29"/>
      <c r="C465" s="37">
        <v>2500</v>
      </c>
      <c r="D465" s="23">
        <v>-42.4</v>
      </c>
    </row>
    <row r="466" spans="1:3" ht="12.75">
      <c r="A466" s="29"/>
      <c r="C466" s="37"/>
    </row>
    <row r="467" spans="1:4" ht="15.75">
      <c r="A467" s="16">
        <f>A459+1</f>
        <v>40</v>
      </c>
      <c r="B467" s="34" t="s">
        <v>39</v>
      </c>
      <c r="C467" s="34" t="s">
        <v>76</v>
      </c>
      <c r="D467" s="39" t="s">
        <v>96</v>
      </c>
    </row>
    <row r="468" spans="1:4" ht="14.25">
      <c r="A468" s="16"/>
      <c r="B468" s="148" t="s">
        <v>530</v>
      </c>
      <c r="C468" s="45">
        <v>0</v>
      </c>
      <c r="D468" s="46">
        <v>-28.7</v>
      </c>
    </row>
    <row r="469" spans="1:4" ht="12.75">
      <c r="A469" s="16"/>
      <c r="C469" s="37">
        <v>856</v>
      </c>
      <c r="D469" s="23">
        <v>0</v>
      </c>
    </row>
    <row r="470" spans="1:3" ht="12.75">
      <c r="A470" s="16"/>
      <c r="C470" s="37"/>
    </row>
    <row r="471" spans="1:3" ht="12.75">
      <c r="A471" s="16"/>
      <c r="C471" s="37"/>
    </row>
    <row r="472" spans="1:3" ht="12.75">
      <c r="A472" s="16"/>
      <c r="C472" s="37"/>
    </row>
    <row r="473" spans="1:3" ht="12.75">
      <c r="A473" s="16"/>
      <c r="C473" s="37"/>
    </row>
    <row r="474" spans="1:3" ht="12.75">
      <c r="A474" s="16"/>
      <c r="C474" s="37"/>
    </row>
    <row r="475" spans="1:4" ht="15.75">
      <c r="A475" s="29">
        <f>A467+1</f>
        <v>41</v>
      </c>
      <c r="B475" s="34" t="s">
        <v>88</v>
      </c>
      <c r="C475" s="34" t="s">
        <v>76</v>
      </c>
      <c r="D475" s="39" t="s">
        <v>96</v>
      </c>
    </row>
    <row r="476" spans="1:4" ht="14.25">
      <c r="A476" s="29"/>
      <c r="B476" s="148" t="s">
        <v>508</v>
      </c>
      <c r="C476" s="45">
        <v>0</v>
      </c>
      <c r="D476" s="46">
        <v>-210.4</v>
      </c>
    </row>
    <row r="477" spans="1:4" ht="12.75">
      <c r="A477" s="29"/>
      <c r="B477" s="38" t="s">
        <v>78</v>
      </c>
      <c r="C477" s="37">
        <v>312</v>
      </c>
      <c r="D477" s="23">
        <v>-195.9</v>
      </c>
    </row>
    <row r="478" spans="1:4" ht="12.75">
      <c r="A478" s="29"/>
      <c r="B478" s="38" t="s">
        <v>79</v>
      </c>
      <c r="C478" s="37">
        <v>952</v>
      </c>
      <c r="D478" s="23">
        <v>-164.7</v>
      </c>
    </row>
    <row r="479" spans="1:4" ht="12.75">
      <c r="A479" s="29"/>
      <c r="B479" s="38" t="s">
        <v>77</v>
      </c>
      <c r="C479" s="37">
        <v>990</v>
      </c>
      <c r="D479" s="23">
        <v>-161.6</v>
      </c>
    </row>
    <row r="480" spans="1:4" ht="12.75">
      <c r="A480" s="29"/>
      <c r="B480" s="38" t="s">
        <v>5</v>
      </c>
      <c r="C480" s="37">
        <v>1654</v>
      </c>
      <c r="D480" s="23">
        <v>-112.7</v>
      </c>
    </row>
    <row r="481" spans="1:4" ht="12.75">
      <c r="A481" s="29"/>
      <c r="C481" s="37">
        <v>2000</v>
      </c>
      <c r="D481" s="23">
        <v>-105</v>
      </c>
    </row>
    <row r="482" spans="1:3" ht="12.75">
      <c r="A482" s="29"/>
      <c r="C482" s="37"/>
    </row>
    <row r="483" spans="1:4" ht="15.75">
      <c r="A483" s="16">
        <f>A475+1</f>
        <v>42</v>
      </c>
      <c r="B483" s="34" t="s">
        <v>42</v>
      </c>
      <c r="C483" s="34" t="s">
        <v>76</v>
      </c>
      <c r="D483" s="39" t="s">
        <v>96</v>
      </c>
    </row>
    <row r="484" spans="1:4" ht="14.25">
      <c r="A484" s="16"/>
      <c r="B484" s="148" t="s">
        <v>531</v>
      </c>
      <c r="C484" s="45">
        <v>0</v>
      </c>
      <c r="D484" s="46">
        <v>-35.9</v>
      </c>
    </row>
    <row r="485" spans="1:4" ht="12.75">
      <c r="A485" s="16"/>
      <c r="B485" s="38" t="s">
        <v>77</v>
      </c>
      <c r="C485" s="37">
        <v>1000</v>
      </c>
      <c r="D485" s="23">
        <v>3.7</v>
      </c>
    </row>
    <row r="486" spans="1:3" ht="12.75">
      <c r="A486" s="16"/>
      <c r="C486" s="37"/>
    </row>
    <row r="487" spans="1:3" ht="12.75">
      <c r="A487" s="16"/>
      <c r="C487" s="37"/>
    </row>
    <row r="488" spans="1:3" ht="12.75">
      <c r="A488" s="16"/>
      <c r="C488" s="37"/>
    </row>
    <row r="489" spans="1:3" ht="12.75">
      <c r="A489" s="16"/>
      <c r="C489" s="37"/>
    </row>
    <row r="490" spans="1:3" ht="12.75">
      <c r="A490" s="16"/>
      <c r="C490" s="37"/>
    </row>
    <row r="491" spans="1:4" ht="15.75">
      <c r="A491" s="29">
        <f>A483+1</f>
        <v>43</v>
      </c>
      <c r="B491" s="34" t="s">
        <v>46</v>
      </c>
      <c r="C491" s="34" t="s">
        <v>76</v>
      </c>
      <c r="D491" s="39" t="s">
        <v>96</v>
      </c>
    </row>
    <row r="492" spans="1:4" ht="14.25">
      <c r="A492" s="29"/>
      <c r="B492" s="148" t="s">
        <v>471</v>
      </c>
      <c r="C492" s="45">
        <v>0</v>
      </c>
      <c r="D492" s="46">
        <v>-59.2</v>
      </c>
    </row>
    <row r="493" spans="1:4" ht="12.75">
      <c r="A493" s="29"/>
      <c r="B493" s="38" t="s">
        <v>77</v>
      </c>
      <c r="C493" s="37">
        <v>346</v>
      </c>
      <c r="D493" s="23">
        <v>-50.4</v>
      </c>
    </row>
    <row r="494" spans="1:4" ht="12.75">
      <c r="A494" s="29"/>
      <c r="B494" s="38" t="s">
        <v>5</v>
      </c>
      <c r="C494" s="37">
        <v>492</v>
      </c>
      <c r="D494" s="23">
        <v>-47</v>
      </c>
    </row>
    <row r="495" spans="1:4" ht="12.75">
      <c r="A495" s="29"/>
      <c r="B495" s="38" t="s">
        <v>78</v>
      </c>
      <c r="C495" s="37">
        <v>903</v>
      </c>
      <c r="D495" s="23">
        <v>-44.4</v>
      </c>
    </row>
    <row r="496" spans="1:4" ht="12.75">
      <c r="A496" s="29"/>
      <c r="B496" s="38" t="s">
        <v>79</v>
      </c>
      <c r="C496" s="37">
        <v>1713</v>
      </c>
      <c r="D496" s="23">
        <v>-36</v>
      </c>
    </row>
    <row r="497" spans="1:4" ht="12.75">
      <c r="A497" s="29"/>
      <c r="C497" s="37">
        <v>2500</v>
      </c>
      <c r="D497" s="23">
        <v>-14</v>
      </c>
    </row>
    <row r="498" spans="1:3" ht="12.75">
      <c r="A498" s="29"/>
      <c r="C498" s="37"/>
    </row>
    <row r="499" spans="1:4" ht="15.75">
      <c r="A499" s="16">
        <f>A491+1</f>
        <v>44</v>
      </c>
      <c r="B499" s="34" t="s">
        <v>47</v>
      </c>
      <c r="C499" s="34" t="s">
        <v>76</v>
      </c>
      <c r="D499" s="39" t="s">
        <v>96</v>
      </c>
    </row>
    <row r="500" spans="1:4" ht="14.25">
      <c r="A500" s="16"/>
      <c r="B500" s="148" t="s">
        <v>504</v>
      </c>
      <c r="C500" s="45">
        <v>0</v>
      </c>
      <c r="D500" s="46">
        <v>-145.4</v>
      </c>
    </row>
    <row r="501" spans="1:4" ht="12.75">
      <c r="A501" s="16"/>
      <c r="B501" s="38" t="s">
        <v>77</v>
      </c>
      <c r="C501" s="37">
        <v>1233</v>
      </c>
      <c r="D501" s="23">
        <v>-104.6</v>
      </c>
    </row>
    <row r="502" spans="1:4" ht="12.75">
      <c r="A502" s="16"/>
      <c r="B502" s="38" t="s">
        <v>5</v>
      </c>
      <c r="C502" s="37">
        <v>1350</v>
      </c>
      <c r="D502" s="23">
        <v>-102</v>
      </c>
    </row>
    <row r="503" spans="1:4" ht="12.75">
      <c r="A503" s="16"/>
      <c r="B503" s="38" t="s">
        <v>78</v>
      </c>
      <c r="C503" s="37">
        <v>1811</v>
      </c>
      <c r="D503" s="23">
        <v>-101.6</v>
      </c>
    </row>
    <row r="504" spans="1:4" ht="12.75">
      <c r="A504" s="16"/>
      <c r="C504" s="37">
        <v>2500</v>
      </c>
      <c r="D504" s="23">
        <v>-101.4</v>
      </c>
    </row>
    <row r="505" spans="1:3" ht="12.75">
      <c r="A505" s="16"/>
      <c r="C505" s="37"/>
    </row>
    <row r="506" spans="1:3" ht="12.75">
      <c r="A506" s="16"/>
      <c r="C506" s="37"/>
    </row>
    <row r="507" spans="1:4" ht="15.75">
      <c r="A507" s="29">
        <f>A499+1</f>
        <v>45</v>
      </c>
      <c r="B507" s="34" t="s">
        <v>48</v>
      </c>
      <c r="C507" s="34" t="s">
        <v>76</v>
      </c>
      <c r="D507" s="39" t="s">
        <v>96</v>
      </c>
    </row>
    <row r="508" spans="1:4" ht="14.25">
      <c r="A508" s="29"/>
      <c r="B508" s="148" t="s">
        <v>532</v>
      </c>
      <c r="C508" s="45">
        <v>0</v>
      </c>
      <c r="D508" s="46">
        <v>-22.6</v>
      </c>
    </row>
    <row r="509" spans="1:4" ht="12.75">
      <c r="A509" s="29"/>
      <c r="B509" s="38" t="s">
        <v>5</v>
      </c>
      <c r="C509" s="37">
        <v>469</v>
      </c>
      <c r="D509" s="23">
        <v>-8.4</v>
      </c>
    </row>
    <row r="510" spans="1:4" ht="12.75">
      <c r="A510" s="29"/>
      <c r="B510" s="38" t="s">
        <v>78</v>
      </c>
      <c r="C510" s="37">
        <v>491</v>
      </c>
      <c r="D510" s="23">
        <v>-6.6</v>
      </c>
    </row>
    <row r="511" spans="1:4" ht="12.75">
      <c r="A511" s="29"/>
      <c r="B511" s="38" t="s">
        <v>79</v>
      </c>
      <c r="C511" s="37">
        <v>1000</v>
      </c>
      <c r="D511" s="23">
        <v>-1</v>
      </c>
    </row>
    <row r="512" spans="1:3" ht="12.75">
      <c r="A512" s="29"/>
      <c r="C512" s="37"/>
    </row>
    <row r="513" spans="1:3" ht="12.75">
      <c r="A513" s="29"/>
      <c r="C513" s="37"/>
    </row>
    <row r="514" spans="1:3" ht="12.75">
      <c r="A514" s="29"/>
      <c r="C514" s="37"/>
    </row>
    <row r="515" spans="1:4" ht="15.75">
      <c r="A515" s="16">
        <f>A507+1</f>
        <v>46</v>
      </c>
      <c r="B515" s="34" t="s">
        <v>49</v>
      </c>
      <c r="C515" s="34" t="s">
        <v>76</v>
      </c>
      <c r="D515" s="39" t="s">
        <v>96</v>
      </c>
    </row>
    <row r="516" spans="1:4" ht="14.25">
      <c r="A516" s="16"/>
      <c r="B516" s="148" t="s">
        <v>487</v>
      </c>
      <c r="C516" s="45">
        <v>0</v>
      </c>
      <c r="D516" s="46">
        <v>-73.4</v>
      </c>
    </row>
    <row r="517" spans="1:4" ht="12.75">
      <c r="A517" s="16"/>
      <c r="B517" s="38" t="s">
        <v>5</v>
      </c>
      <c r="C517" s="37">
        <v>330</v>
      </c>
      <c r="D517" s="23">
        <v>-66.4</v>
      </c>
    </row>
    <row r="518" spans="1:4" ht="12.75">
      <c r="A518" s="16"/>
      <c r="B518" s="38" t="s">
        <v>78</v>
      </c>
      <c r="C518" s="37">
        <v>1683</v>
      </c>
      <c r="D518" s="23">
        <v>-47.2</v>
      </c>
    </row>
    <row r="519" spans="1:4" ht="12.75">
      <c r="A519" s="16"/>
      <c r="C519" s="37">
        <v>2500</v>
      </c>
      <c r="D519" s="23">
        <v>-30.8</v>
      </c>
    </row>
    <row r="520" spans="1:3" ht="12.75">
      <c r="A520" s="16"/>
      <c r="C520" s="37"/>
    </row>
    <row r="521" spans="1:3" ht="12.75">
      <c r="A521" s="16"/>
      <c r="C521" s="37"/>
    </row>
    <row r="522" spans="1:3" ht="12.75">
      <c r="A522" s="16"/>
      <c r="C522" s="37"/>
    </row>
    <row r="523" spans="1:4" ht="15.75">
      <c r="A523" s="29">
        <f>A515+1</f>
        <v>47</v>
      </c>
      <c r="B523" s="34" t="s">
        <v>50</v>
      </c>
      <c r="C523" s="34" t="s">
        <v>76</v>
      </c>
      <c r="D523" s="39" t="s">
        <v>96</v>
      </c>
    </row>
    <row r="524" spans="1:4" ht="14.25">
      <c r="A524" s="29"/>
      <c r="B524" s="148" t="s">
        <v>533</v>
      </c>
      <c r="C524" s="45">
        <v>0</v>
      </c>
      <c r="D524" s="46">
        <v>-63.4</v>
      </c>
    </row>
    <row r="525" spans="1:4" ht="12.75">
      <c r="A525" s="29"/>
      <c r="B525" s="38" t="s">
        <v>5</v>
      </c>
      <c r="C525" s="37">
        <v>386</v>
      </c>
      <c r="D525" s="23">
        <v>-52.4</v>
      </c>
    </row>
    <row r="526" spans="1:4" ht="12.75">
      <c r="A526" s="29"/>
      <c r="B526" s="38" t="s">
        <v>78</v>
      </c>
      <c r="C526" s="37">
        <v>505</v>
      </c>
      <c r="D526" s="23">
        <v>-50.4</v>
      </c>
    </row>
    <row r="527" spans="1:4" ht="12.75">
      <c r="A527" s="29"/>
      <c r="B527" s="38" t="s">
        <v>79</v>
      </c>
      <c r="C527" s="37">
        <v>2473</v>
      </c>
      <c r="D527" s="23">
        <v>-17.2</v>
      </c>
    </row>
    <row r="528" spans="1:4" ht="12.75">
      <c r="A528" s="29"/>
      <c r="C528" s="37">
        <v>2500</v>
      </c>
      <c r="D528" s="23">
        <v>-16.8</v>
      </c>
    </row>
    <row r="529" spans="1:3" ht="12.75">
      <c r="A529" s="29"/>
      <c r="C529" s="37"/>
    </row>
    <row r="530" spans="1:3" ht="12.75">
      <c r="A530" s="29"/>
      <c r="C530" s="37"/>
    </row>
    <row r="531" spans="1:4" ht="15.75">
      <c r="A531" s="16">
        <f>A523+1</f>
        <v>48</v>
      </c>
      <c r="B531" s="34" t="s">
        <v>51</v>
      </c>
      <c r="C531" s="34" t="s">
        <v>76</v>
      </c>
      <c r="D531" s="39" t="s">
        <v>96</v>
      </c>
    </row>
    <row r="532" spans="1:4" ht="14.25">
      <c r="A532" s="16"/>
      <c r="B532" s="148" t="s">
        <v>509</v>
      </c>
      <c r="C532" s="45">
        <v>0</v>
      </c>
      <c r="D532" s="46">
        <v>-197</v>
      </c>
    </row>
    <row r="533" spans="1:4" ht="12.75">
      <c r="A533" s="16"/>
      <c r="B533" s="38" t="s">
        <v>78</v>
      </c>
      <c r="C533" s="37">
        <v>1043</v>
      </c>
      <c r="D533" s="23">
        <v>-160.7</v>
      </c>
    </row>
    <row r="534" spans="1:4" ht="12.75">
      <c r="A534" s="16"/>
      <c r="B534" s="38" t="s">
        <v>77</v>
      </c>
      <c r="C534" s="37">
        <v>1145</v>
      </c>
      <c r="D534" s="23">
        <v>-157</v>
      </c>
    </row>
    <row r="535" spans="1:4" ht="12.75">
      <c r="A535" s="16"/>
      <c r="B535" s="38" t="s">
        <v>79</v>
      </c>
      <c r="C535" s="37">
        <v>1640</v>
      </c>
      <c r="D535" s="23">
        <v>-144</v>
      </c>
    </row>
    <row r="536" spans="1:4" ht="12.75">
      <c r="A536" s="16"/>
      <c r="B536" s="38" t="s">
        <v>5</v>
      </c>
      <c r="C536" s="37">
        <v>2300</v>
      </c>
      <c r="D536" s="23">
        <v>-121.6</v>
      </c>
    </row>
    <row r="537" spans="1:4" ht="12.75">
      <c r="A537" s="16"/>
      <c r="C537" s="37">
        <v>2500</v>
      </c>
      <c r="D537" s="23">
        <v>-119</v>
      </c>
    </row>
    <row r="538" spans="1:3" ht="12.75">
      <c r="A538" s="16"/>
      <c r="C538" s="37"/>
    </row>
    <row r="539" spans="1:4" ht="15.75">
      <c r="A539" s="29">
        <f>A531+1</f>
        <v>49</v>
      </c>
      <c r="B539" s="34" t="s">
        <v>52</v>
      </c>
      <c r="C539" s="34" t="s">
        <v>76</v>
      </c>
      <c r="D539" s="39" t="s">
        <v>96</v>
      </c>
    </row>
    <row r="540" spans="1:4" ht="14.25">
      <c r="A540" s="29"/>
      <c r="B540" s="148" t="s">
        <v>474</v>
      </c>
      <c r="C540" s="45">
        <v>0</v>
      </c>
      <c r="D540" s="46">
        <v>-47.4</v>
      </c>
    </row>
    <row r="541" spans="1:4" ht="12.75">
      <c r="A541" s="29"/>
      <c r="B541" s="38" t="s">
        <v>77</v>
      </c>
      <c r="C541" s="37">
        <v>494</v>
      </c>
      <c r="D541" s="23">
        <v>-32.3</v>
      </c>
    </row>
    <row r="542" spans="1:4" ht="12.75">
      <c r="A542" s="29"/>
      <c r="B542" s="38" t="s">
        <v>5</v>
      </c>
      <c r="C542" s="37">
        <v>507</v>
      </c>
      <c r="D542" s="23">
        <v>-32.1</v>
      </c>
    </row>
    <row r="543" spans="1:4" ht="12.75">
      <c r="A543" s="29"/>
      <c r="C543" s="37">
        <v>2500</v>
      </c>
      <c r="D543" s="23">
        <v>-9.4</v>
      </c>
    </row>
    <row r="544" spans="1:3" ht="12.75">
      <c r="A544" s="29"/>
      <c r="C544" s="37"/>
    </row>
    <row r="545" spans="1:3" ht="12.75">
      <c r="A545" s="29"/>
      <c r="C545" s="37"/>
    </row>
    <row r="546" spans="1:3" ht="12.75">
      <c r="A546" s="29"/>
      <c r="C546" s="37"/>
    </row>
    <row r="547" spans="1:4" ht="15.75">
      <c r="A547" s="16">
        <f>A539+1</f>
        <v>50</v>
      </c>
      <c r="B547" s="34" t="s">
        <v>53</v>
      </c>
      <c r="C547" s="34" t="s">
        <v>76</v>
      </c>
      <c r="D547" s="39" t="s">
        <v>96</v>
      </c>
    </row>
    <row r="548" spans="1:4" ht="14.25">
      <c r="A548" s="16"/>
      <c r="B548" s="148" t="s">
        <v>468</v>
      </c>
      <c r="C548" s="45">
        <v>0</v>
      </c>
      <c r="D548" s="46">
        <v>-38.2</v>
      </c>
    </row>
    <row r="549" spans="1:4" ht="12.75">
      <c r="A549" s="16"/>
      <c r="B549" s="38" t="s">
        <v>77</v>
      </c>
      <c r="C549" s="37">
        <v>497</v>
      </c>
      <c r="D549" s="23">
        <v>-22.4</v>
      </c>
    </row>
    <row r="550" spans="1:4" ht="12.75">
      <c r="A550" s="16"/>
      <c r="B550" s="38" t="s">
        <v>5</v>
      </c>
      <c r="C550" s="37">
        <v>665</v>
      </c>
      <c r="D550" s="23">
        <v>-20</v>
      </c>
    </row>
    <row r="551" spans="1:4" ht="12.75">
      <c r="A551" s="16"/>
      <c r="B551" s="38" t="s">
        <v>78</v>
      </c>
      <c r="C551" s="37">
        <v>723</v>
      </c>
      <c r="D551" s="23">
        <v>-28</v>
      </c>
    </row>
    <row r="552" spans="1:4" ht="12.75">
      <c r="A552" s="16"/>
      <c r="B552" s="38" t="s">
        <v>79</v>
      </c>
      <c r="C552" s="37">
        <v>1200</v>
      </c>
      <c r="D552" s="23">
        <v>-12</v>
      </c>
    </row>
    <row r="553" spans="1:3" ht="12.75">
      <c r="A553" s="16"/>
      <c r="C553" s="37"/>
    </row>
    <row r="554" spans="1:3" ht="12.75">
      <c r="A554" s="16"/>
      <c r="C554" s="37"/>
    </row>
    <row r="555" spans="1:4" ht="15.75">
      <c r="A555" s="29">
        <f>A547+1</f>
        <v>51</v>
      </c>
      <c r="B555" s="34" t="s">
        <v>55</v>
      </c>
      <c r="C555" s="34" t="s">
        <v>76</v>
      </c>
      <c r="D555" s="39" t="s">
        <v>96</v>
      </c>
    </row>
    <row r="556" spans="1:4" ht="14.25">
      <c r="A556" s="29"/>
      <c r="B556" s="148" t="s">
        <v>490</v>
      </c>
      <c r="C556" s="45">
        <v>0</v>
      </c>
      <c r="D556" s="46">
        <v>-95.6</v>
      </c>
    </row>
    <row r="557" spans="1:4" ht="12.75">
      <c r="A557" s="29"/>
      <c r="B557" s="38" t="s">
        <v>5</v>
      </c>
      <c r="C557" s="37">
        <v>409</v>
      </c>
      <c r="D557" s="23">
        <v>-84.8</v>
      </c>
    </row>
    <row r="558" spans="1:4" ht="12.75">
      <c r="A558" s="29"/>
      <c r="B558" s="38" t="s">
        <v>78</v>
      </c>
      <c r="C558" s="37">
        <v>1940</v>
      </c>
      <c r="D558" s="23">
        <v>-62.6</v>
      </c>
    </row>
    <row r="559" spans="1:4" ht="12.75">
      <c r="A559" s="29"/>
      <c r="C559" s="37">
        <v>2500</v>
      </c>
      <c r="D559" s="23">
        <v>-54</v>
      </c>
    </row>
    <row r="560" spans="1:3" ht="12.75">
      <c r="A560" s="29"/>
      <c r="C560" s="37"/>
    </row>
    <row r="561" spans="1:3" ht="12.75">
      <c r="A561" s="29"/>
      <c r="C561" s="37"/>
    </row>
    <row r="562" spans="1:3" ht="12.75">
      <c r="A562" s="29"/>
      <c r="C562" s="37"/>
    </row>
    <row r="563" spans="1:4" ht="15.75">
      <c r="A563" s="16">
        <f>A555+1</f>
        <v>52</v>
      </c>
      <c r="B563" s="34" t="s">
        <v>57</v>
      </c>
      <c r="C563" s="34" t="s">
        <v>76</v>
      </c>
      <c r="D563" s="39" t="s">
        <v>96</v>
      </c>
    </row>
    <row r="564" spans="1:4" ht="14.25">
      <c r="A564" s="16"/>
      <c r="B564" s="148" t="s">
        <v>503</v>
      </c>
      <c r="C564" s="45">
        <v>0</v>
      </c>
      <c r="D564" s="46">
        <v>-140.6</v>
      </c>
    </row>
    <row r="565" spans="1:4" ht="12.75">
      <c r="A565" s="16"/>
      <c r="B565" s="38" t="s">
        <v>77</v>
      </c>
      <c r="C565" s="37">
        <v>1108</v>
      </c>
      <c r="D565" s="23">
        <v>-103.6</v>
      </c>
    </row>
    <row r="566" spans="1:4" ht="12.75">
      <c r="A566" s="16"/>
      <c r="B566" s="38" t="s">
        <v>78</v>
      </c>
      <c r="C566" s="37">
        <v>1406</v>
      </c>
      <c r="D566" s="23">
        <v>-95.4</v>
      </c>
    </row>
    <row r="567" spans="1:4" ht="12.75">
      <c r="A567" s="16"/>
      <c r="B567" s="38" t="s">
        <v>5</v>
      </c>
      <c r="C567" s="37">
        <v>2000</v>
      </c>
      <c r="D567" s="23">
        <v>-78.7</v>
      </c>
    </row>
    <row r="568" spans="1:4" ht="12.75">
      <c r="A568" s="16"/>
      <c r="C568" s="37">
        <v>2500</v>
      </c>
      <c r="D568" s="23">
        <v>-74.1</v>
      </c>
    </row>
    <row r="569" spans="1:3" ht="12.75">
      <c r="A569" s="16"/>
      <c r="C569" s="37"/>
    </row>
    <row r="570" spans="1:3" ht="12.75">
      <c r="A570" s="16"/>
      <c r="C570" s="37"/>
    </row>
    <row r="571" spans="1:4" ht="15.75">
      <c r="A571" s="29">
        <f>A563+1</f>
        <v>53</v>
      </c>
      <c r="B571" s="34" t="s">
        <v>57</v>
      </c>
      <c r="C571" s="34" t="s">
        <v>76</v>
      </c>
      <c r="D571" s="39" t="s">
        <v>96</v>
      </c>
    </row>
    <row r="572" spans="1:4" ht="14.25">
      <c r="A572" s="29"/>
      <c r="B572" s="148" t="s">
        <v>534</v>
      </c>
      <c r="C572" s="45">
        <v>0</v>
      </c>
      <c r="D572" s="46">
        <v>-90.3</v>
      </c>
    </row>
    <row r="573" spans="1:4" ht="12.75">
      <c r="A573" s="29"/>
      <c r="B573" s="38" t="s">
        <v>77</v>
      </c>
      <c r="C573" s="37">
        <v>452</v>
      </c>
      <c r="D573" s="23">
        <v>-74.9</v>
      </c>
    </row>
    <row r="574" spans="1:4" ht="12.75">
      <c r="A574" s="29"/>
      <c r="B574" s="38" t="s">
        <v>5</v>
      </c>
      <c r="C574" s="37">
        <v>550</v>
      </c>
      <c r="D574" s="23">
        <v>-73.8</v>
      </c>
    </row>
    <row r="575" spans="1:4" ht="12.75">
      <c r="A575" s="29"/>
      <c r="B575" s="38" t="s">
        <v>78</v>
      </c>
      <c r="C575" s="37">
        <v>1406</v>
      </c>
      <c r="D575" s="23">
        <v>-64.2</v>
      </c>
    </row>
    <row r="576" spans="1:3" ht="12.75">
      <c r="A576" s="29"/>
      <c r="C576" s="37"/>
    </row>
    <row r="577" spans="1:3" ht="12.75">
      <c r="A577" s="29"/>
      <c r="C577" s="37"/>
    </row>
    <row r="578" spans="1:3" ht="12.75">
      <c r="A578" s="29"/>
      <c r="C578" s="37"/>
    </row>
    <row r="579" spans="1:4" ht="15.75">
      <c r="A579" s="16">
        <f>A571+1</f>
        <v>54</v>
      </c>
      <c r="B579" s="34" t="s">
        <v>58</v>
      </c>
      <c r="C579" s="34" t="s">
        <v>76</v>
      </c>
      <c r="D579" s="39" t="s">
        <v>96</v>
      </c>
    </row>
    <row r="580" spans="1:4" ht="14.25">
      <c r="A580" s="16"/>
      <c r="B580" s="148" t="s">
        <v>498</v>
      </c>
      <c r="C580" s="45">
        <v>0</v>
      </c>
      <c r="D580" s="46">
        <v>-108</v>
      </c>
    </row>
    <row r="581" spans="1:4" ht="12.75">
      <c r="A581" s="16"/>
      <c r="B581" s="38" t="s">
        <v>77</v>
      </c>
      <c r="C581" s="37">
        <v>1273</v>
      </c>
      <c r="D581" s="23">
        <v>-64</v>
      </c>
    </row>
    <row r="582" spans="1:4" ht="12.75">
      <c r="A582" s="16"/>
      <c r="B582" s="38" t="s">
        <v>5</v>
      </c>
      <c r="C582" s="37">
        <v>1650</v>
      </c>
      <c r="D582" s="23">
        <v>-54.4</v>
      </c>
    </row>
    <row r="583" spans="1:4" ht="12.75">
      <c r="A583" s="16"/>
      <c r="B583" s="38" t="s">
        <v>78</v>
      </c>
      <c r="C583" s="37">
        <v>2190</v>
      </c>
      <c r="D583" s="23">
        <v>-53.2</v>
      </c>
    </row>
    <row r="584" spans="1:4" ht="12.75">
      <c r="A584" s="16"/>
      <c r="C584" s="37">
        <v>2500</v>
      </c>
      <c r="D584" s="23">
        <v>-52</v>
      </c>
    </row>
    <row r="585" spans="1:3" ht="12.75">
      <c r="A585" s="16"/>
      <c r="C585" s="37"/>
    </row>
    <row r="586" spans="1:3" ht="12.75">
      <c r="A586" s="16"/>
      <c r="C586" s="37"/>
    </row>
    <row r="587" spans="1:4" ht="15.75">
      <c r="A587" s="29">
        <f>A579+1</f>
        <v>55</v>
      </c>
      <c r="B587" s="34" t="s">
        <v>59</v>
      </c>
      <c r="C587" s="34" t="s">
        <v>76</v>
      </c>
      <c r="D587" s="39" t="s">
        <v>96</v>
      </c>
    </row>
    <row r="588" spans="1:4" ht="14.25">
      <c r="A588" s="29"/>
      <c r="B588" s="148" t="s">
        <v>464</v>
      </c>
      <c r="C588" s="45">
        <v>0</v>
      </c>
      <c r="D588" s="46">
        <v>-36.1</v>
      </c>
    </row>
    <row r="589" spans="1:4" ht="12.75">
      <c r="A589" s="29"/>
      <c r="B589" s="38" t="s">
        <v>5</v>
      </c>
      <c r="C589" s="37">
        <v>548</v>
      </c>
      <c r="D589" s="23">
        <v>-15</v>
      </c>
    </row>
    <row r="590" spans="1:4" ht="12.75">
      <c r="A590" s="29"/>
      <c r="C590" s="37">
        <v>1500</v>
      </c>
      <c r="D590" s="23">
        <v>-0.8</v>
      </c>
    </row>
    <row r="591" spans="1:3" ht="12.75">
      <c r="A591" s="29"/>
      <c r="C591" s="37"/>
    </row>
    <row r="592" spans="1:3" ht="12.75">
      <c r="A592" s="29"/>
      <c r="C592" s="37"/>
    </row>
    <row r="593" spans="1:3" ht="12.75">
      <c r="A593" s="29"/>
      <c r="C593" s="37"/>
    </row>
    <row r="594" spans="1:3" ht="12.75">
      <c r="A594" s="29"/>
      <c r="C594" s="37"/>
    </row>
    <row r="595" spans="1:4" ht="15.75">
      <c r="A595" s="16">
        <f>A587+1</f>
        <v>56</v>
      </c>
      <c r="B595" s="34" t="s">
        <v>95</v>
      </c>
      <c r="C595" s="34" t="s">
        <v>76</v>
      </c>
      <c r="D595" s="39" t="s">
        <v>96</v>
      </c>
    </row>
    <row r="596" spans="1:4" ht="14.25">
      <c r="A596" s="16"/>
      <c r="B596" s="148" t="s">
        <v>496</v>
      </c>
      <c r="C596" s="45">
        <v>0</v>
      </c>
      <c r="D596" s="46">
        <v>-154.4</v>
      </c>
    </row>
    <row r="597" spans="1:4" ht="12.75">
      <c r="A597" s="16"/>
      <c r="B597" s="38" t="s">
        <v>77</v>
      </c>
      <c r="C597" s="37">
        <v>973</v>
      </c>
      <c r="D597" s="23">
        <v>-124.6</v>
      </c>
    </row>
    <row r="598" spans="1:4" ht="12.75">
      <c r="A598" s="16"/>
      <c r="B598" s="38" t="s">
        <v>5</v>
      </c>
      <c r="C598" s="37">
        <v>1725</v>
      </c>
      <c r="D598" s="23">
        <v>-110</v>
      </c>
    </row>
    <row r="599" spans="1:4" ht="12.75">
      <c r="A599" s="16"/>
      <c r="B599" s="38" t="s">
        <v>78</v>
      </c>
      <c r="C599" s="37">
        <v>1773</v>
      </c>
      <c r="D599" s="23">
        <v>-109.6</v>
      </c>
    </row>
    <row r="600" spans="1:4" ht="12.75">
      <c r="A600" s="16"/>
      <c r="C600" s="37">
        <v>2500</v>
      </c>
      <c r="D600" s="23">
        <v>-107.6</v>
      </c>
    </row>
    <row r="601" spans="1:3" ht="12.75">
      <c r="A601" s="16"/>
      <c r="C601" s="37"/>
    </row>
    <row r="602" spans="1:3" ht="12.75">
      <c r="A602" s="16"/>
      <c r="C602" s="37"/>
    </row>
    <row r="603" spans="1:4" ht="15.75">
      <c r="A603" s="29">
        <f>A595+1</f>
        <v>57</v>
      </c>
      <c r="B603" s="34" t="s">
        <v>61</v>
      </c>
      <c r="C603" s="34" t="s">
        <v>76</v>
      </c>
      <c r="D603" s="39" t="s">
        <v>96</v>
      </c>
    </row>
    <row r="604" spans="1:4" ht="14.25">
      <c r="A604" s="29"/>
      <c r="B604" s="148" t="s">
        <v>485</v>
      </c>
      <c r="C604" s="45">
        <v>0</v>
      </c>
      <c r="D604" s="46">
        <v>-97.6</v>
      </c>
    </row>
    <row r="605" spans="1:4" ht="12.75">
      <c r="A605" s="29"/>
      <c r="B605" s="38" t="s">
        <v>77</v>
      </c>
      <c r="C605" s="37">
        <v>556</v>
      </c>
      <c r="D605" s="23">
        <v>-79.2</v>
      </c>
    </row>
    <row r="606" spans="1:4" ht="12.75">
      <c r="A606" s="29"/>
      <c r="B606" s="38" t="s">
        <v>78</v>
      </c>
      <c r="C606" s="37">
        <v>692</v>
      </c>
      <c r="D606" s="23">
        <v>-76</v>
      </c>
    </row>
    <row r="607" spans="1:4" ht="12.75">
      <c r="A607" s="29"/>
      <c r="B607" s="38" t="s">
        <v>5</v>
      </c>
      <c r="C607" s="37">
        <v>1005</v>
      </c>
      <c r="D607" s="23">
        <v>-68</v>
      </c>
    </row>
    <row r="608" spans="1:4" ht="12.75">
      <c r="A608" s="29"/>
      <c r="B608" s="38" t="s">
        <v>79</v>
      </c>
      <c r="C608" s="37">
        <v>1180</v>
      </c>
      <c r="D608" s="23">
        <v>-69.2</v>
      </c>
    </row>
    <row r="609" spans="1:4" ht="12.75">
      <c r="A609" s="29"/>
      <c r="C609" s="37">
        <v>2500</v>
      </c>
      <c r="D609" s="23">
        <v>-47.6</v>
      </c>
    </row>
    <row r="610" spans="1:3" ht="12.75">
      <c r="A610" s="29"/>
      <c r="C610" s="37"/>
    </row>
    <row r="611" spans="1:4" ht="15.75">
      <c r="A611" s="16">
        <f>A603+1</f>
        <v>58</v>
      </c>
      <c r="B611" s="34" t="s">
        <v>62</v>
      </c>
      <c r="C611" s="34" t="s">
        <v>76</v>
      </c>
      <c r="D611" s="39" t="s">
        <v>96</v>
      </c>
    </row>
    <row r="612" spans="1:4" ht="14.25">
      <c r="A612" s="16"/>
      <c r="B612" s="30" t="s">
        <v>494</v>
      </c>
      <c r="C612" s="37">
        <v>0</v>
      </c>
      <c r="D612" s="23">
        <v>-115</v>
      </c>
    </row>
    <row r="613" spans="1:4" ht="12.75">
      <c r="A613" s="16"/>
      <c r="B613" s="38" t="s">
        <v>5</v>
      </c>
      <c r="C613" s="37">
        <v>604</v>
      </c>
      <c r="D613" s="23">
        <v>-94</v>
      </c>
    </row>
    <row r="614" spans="1:4" ht="12.75">
      <c r="A614" s="16"/>
      <c r="B614" s="38" t="s">
        <v>78</v>
      </c>
      <c r="C614" s="37">
        <v>2125</v>
      </c>
      <c r="D614" s="23">
        <v>-75</v>
      </c>
    </row>
    <row r="615" spans="1:4" ht="12.75">
      <c r="A615" s="16"/>
      <c r="C615" s="37">
        <v>2500</v>
      </c>
      <c r="D615" s="23">
        <v>-69.6</v>
      </c>
    </row>
    <row r="616" spans="1:3" ht="12.75">
      <c r="A616" s="16"/>
      <c r="C616" s="37"/>
    </row>
    <row r="617" spans="1:3" ht="12.75">
      <c r="A617" s="16"/>
      <c r="C617" s="37"/>
    </row>
    <row r="618" spans="1:3" ht="12.75">
      <c r="A618" s="16"/>
      <c r="C618" s="37"/>
    </row>
    <row r="619" ht="12.75">
      <c r="A619" s="7"/>
    </row>
    <row r="620" ht="12.75">
      <c r="A620" s="7"/>
    </row>
    <row r="621" ht="12.75">
      <c r="A621" s="7"/>
    </row>
    <row r="622" ht="12.75">
      <c r="A622" s="7"/>
    </row>
    <row r="623" ht="12.75">
      <c r="A623" s="7"/>
    </row>
    <row r="624" ht="12.75">
      <c r="A624" s="7"/>
    </row>
    <row r="625" ht="12.75">
      <c r="A625" s="7"/>
    </row>
    <row r="626" ht="12.75">
      <c r="A626" s="7"/>
    </row>
    <row r="627" ht="12.75">
      <c r="A627" s="7"/>
    </row>
    <row r="628" ht="12.75">
      <c r="A628" s="7"/>
    </row>
    <row r="629" ht="12.75">
      <c r="A629" s="7"/>
    </row>
    <row r="630" ht="12.75">
      <c r="A630" s="7"/>
    </row>
    <row r="631" ht="12.75">
      <c r="A631" s="7"/>
    </row>
    <row r="632" ht="12.75">
      <c r="A632" s="7"/>
    </row>
    <row r="633" ht="12.75">
      <c r="A633" s="7"/>
    </row>
    <row r="634" ht="12.75">
      <c r="A634" s="7"/>
    </row>
    <row r="635" ht="12.75">
      <c r="A635" s="7"/>
    </row>
    <row r="636" ht="12.75">
      <c r="A636" s="7"/>
    </row>
    <row r="637" ht="12.75">
      <c r="A637" s="7"/>
    </row>
    <row r="638" ht="12.75">
      <c r="A638" s="7"/>
    </row>
    <row r="639" ht="12.75">
      <c r="A639" s="7"/>
    </row>
    <row r="640" ht="12.75">
      <c r="A640" s="7"/>
    </row>
    <row r="641" ht="12.75">
      <c r="A641" s="7"/>
    </row>
    <row r="642" ht="12.75">
      <c r="A642" s="7"/>
    </row>
    <row r="643" ht="12.75">
      <c r="A643" s="7"/>
    </row>
    <row r="644" ht="12.75">
      <c r="A644" s="7"/>
    </row>
    <row r="645" ht="12.75">
      <c r="A645" s="7"/>
    </row>
    <row r="646" ht="12.75">
      <c r="A646" s="7"/>
    </row>
    <row r="647" ht="12.75">
      <c r="A647" s="7"/>
    </row>
    <row r="648" ht="12.75">
      <c r="A648" s="7"/>
    </row>
    <row r="649" ht="12.75">
      <c r="A649" s="7"/>
    </row>
    <row r="650" ht="12.75">
      <c r="A650" s="7"/>
    </row>
    <row r="651" ht="12.75">
      <c r="A651" s="7"/>
    </row>
    <row r="652" ht="12.75">
      <c r="A652" s="7"/>
    </row>
    <row r="653" ht="12.75">
      <c r="A653" s="7"/>
    </row>
    <row r="654" ht="12.75">
      <c r="A654" s="7"/>
    </row>
    <row r="655" ht="12.75">
      <c r="A655" s="7"/>
    </row>
    <row r="656" ht="12.75">
      <c r="A656" s="7"/>
    </row>
    <row r="657" ht="12.75">
      <c r="A657" s="7"/>
    </row>
    <row r="658" ht="12.75">
      <c r="A658" s="7"/>
    </row>
    <row r="659" ht="12.75">
      <c r="A659" s="7"/>
    </row>
    <row r="660" ht="12.75">
      <c r="A660" s="7"/>
    </row>
    <row r="661" ht="12.75">
      <c r="A661" s="7"/>
    </row>
    <row r="662" ht="12.75">
      <c r="A662" s="7"/>
    </row>
    <row r="663" ht="12.75">
      <c r="A663" s="7"/>
    </row>
    <row r="664" ht="12.75">
      <c r="A664" s="7"/>
    </row>
    <row r="665" ht="12.75">
      <c r="A665" s="7"/>
    </row>
    <row r="666" ht="12.75">
      <c r="A666" s="7"/>
    </row>
    <row r="667" ht="12.75">
      <c r="A667" s="7"/>
    </row>
    <row r="668" ht="12.75">
      <c r="A668" s="7"/>
    </row>
    <row r="669" ht="12.75">
      <c r="A669" s="7"/>
    </row>
    <row r="670" ht="12.75">
      <c r="A670" s="7"/>
    </row>
    <row r="671" ht="12.75">
      <c r="A671" s="7"/>
    </row>
    <row r="672" ht="12.75">
      <c r="A672" s="7"/>
    </row>
    <row r="673" ht="12.75">
      <c r="A673" s="7"/>
    </row>
    <row r="674" ht="12.75">
      <c r="A674" s="7"/>
    </row>
    <row r="675" ht="12.75">
      <c r="A675" s="7"/>
    </row>
    <row r="676" ht="12.75">
      <c r="A676" s="7"/>
    </row>
    <row r="677" ht="12.75">
      <c r="A677" s="7"/>
    </row>
    <row r="678" ht="12.75">
      <c r="A678" s="7"/>
    </row>
    <row r="679" ht="12.75">
      <c r="A679" s="7"/>
    </row>
    <row r="680" ht="12.75">
      <c r="A680" s="7"/>
    </row>
    <row r="681" ht="12.75">
      <c r="A681" s="7"/>
    </row>
    <row r="682" ht="12.75">
      <c r="A682" s="7"/>
    </row>
    <row r="683" ht="12.75">
      <c r="A683" s="7"/>
    </row>
    <row r="684" ht="12.75">
      <c r="A684" s="7"/>
    </row>
    <row r="685" ht="12.75">
      <c r="A685" s="7"/>
    </row>
    <row r="686" ht="12.75">
      <c r="A686" s="7"/>
    </row>
    <row r="687" ht="12.75">
      <c r="A687" s="7"/>
    </row>
    <row r="688" ht="12.75">
      <c r="A688" s="7"/>
    </row>
    <row r="689" ht="12.75">
      <c r="A689" s="7"/>
    </row>
    <row r="690" ht="12.75">
      <c r="A690" s="7"/>
    </row>
    <row r="691" ht="12.75">
      <c r="A691" s="7"/>
    </row>
    <row r="692" ht="12.75">
      <c r="A692" s="7"/>
    </row>
    <row r="693" ht="12.75">
      <c r="A693" s="7"/>
    </row>
    <row r="694" ht="12.75">
      <c r="A694" s="7"/>
    </row>
    <row r="695" ht="12.75">
      <c r="A695" s="7"/>
    </row>
    <row r="696" ht="12.75">
      <c r="A696" s="7"/>
    </row>
    <row r="697" ht="12.75">
      <c r="A697" s="7"/>
    </row>
    <row r="698" ht="12.75">
      <c r="A698" s="7"/>
    </row>
    <row r="699" ht="12.75">
      <c r="A699" s="7"/>
    </row>
    <row r="700" ht="12.75">
      <c r="A700" s="7"/>
    </row>
    <row r="701" ht="12.75">
      <c r="A701" s="7"/>
    </row>
    <row r="702" ht="12.75">
      <c r="A702" s="7"/>
    </row>
    <row r="703" ht="12.75">
      <c r="A703" s="7"/>
    </row>
    <row r="704" ht="12.75">
      <c r="A704" s="7"/>
    </row>
    <row r="705" ht="12.75">
      <c r="A705" s="7"/>
    </row>
    <row r="706" ht="12.75">
      <c r="A706" s="7"/>
    </row>
    <row r="707" ht="12.75">
      <c r="A707" s="7"/>
    </row>
    <row r="708" ht="12.75">
      <c r="A708" s="7"/>
    </row>
    <row r="709" ht="12.75">
      <c r="A709" s="7"/>
    </row>
    <row r="710" ht="12.75">
      <c r="A710" s="7"/>
    </row>
    <row r="711" ht="12.75">
      <c r="A711" s="7"/>
    </row>
    <row r="712" ht="12.75">
      <c r="A712" s="7"/>
    </row>
    <row r="713" ht="12.75">
      <c r="A713" s="7"/>
    </row>
    <row r="714" ht="12.75">
      <c r="A714" s="7"/>
    </row>
    <row r="715" ht="12.75">
      <c r="A715" s="7"/>
    </row>
    <row r="716" ht="12.75">
      <c r="A716" s="7"/>
    </row>
    <row r="717" ht="12.75">
      <c r="A717" s="7"/>
    </row>
    <row r="718" ht="12.75">
      <c r="A718" s="7"/>
    </row>
    <row r="719" ht="12.75">
      <c r="A719" s="7"/>
    </row>
    <row r="720" ht="12.75">
      <c r="A720" s="7"/>
    </row>
    <row r="721" ht="12.75">
      <c r="A721" s="7"/>
    </row>
    <row r="722" ht="12.75">
      <c r="A722" s="7"/>
    </row>
    <row r="723" ht="12.75">
      <c r="A723" s="7"/>
    </row>
    <row r="724" ht="12.75">
      <c r="A724" s="7"/>
    </row>
    <row r="725" ht="12.75">
      <c r="A725" s="7"/>
    </row>
    <row r="726" ht="12.75">
      <c r="A726" s="7"/>
    </row>
    <row r="727" ht="12.75">
      <c r="A727" s="7"/>
    </row>
    <row r="728" ht="12.75">
      <c r="A728" s="7"/>
    </row>
    <row r="729" ht="12.75">
      <c r="A729" s="7"/>
    </row>
    <row r="730" ht="12.75">
      <c r="A730" s="7"/>
    </row>
    <row r="731" ht="12.75">
      <c r="A731" s="7"/>
    </row>
    <row r="732" ht="12.75">
      <c r="A732" s="7"/>
    </row>
    <row r="733" ht="12.75">
      <c r="A733" s="7"/>
    </row>
    <row r="734" ht="12.75">
      <c r="A734" s="7"/>
    </row>
    <row r="735" ht="12.75">
      <c r="A735" s="7"/>
    </row>
    <row r="736" ht="12.75">
      <c r="A736" s="7"/>
    </row>
    <row r="737" ht="12.75">
      <c r="A737" s="7"/>
    </row>
    <row r="738" ht="12.75">
      <c r="A738" s="7"/>
    </row>
    <row r="739" ht="12.75">
      <c r="A739" s="7"/>
    </row>
    <row r="740" ht="12.75">
      <c r="A740" s="7"/>
    </row>
    <row r="741" ht="12.75">
      <c r="A741" s="7"/>
    </row>
    <row r="742" ht="12.75">
      <c r="A742" s="7"/>
    </row>
    <row r="743" ht="12.75">
      <c r="A743" s="7"/>
    </row>
    <row r="744" ht="12.75">
      <c r="A744" s="7"/>
    </row>
    <row r="745" ht="12.75">
      <c r="A745" s="7"/>
    </row>
    <row r="746" ht="12.75">
      <c r="A746" s="7"/>
    </row>
    <row r="747" ht="12.75">
      <c r="A747" s="7"/>
    </row>
    <row r="748" ht="12.75">
      <c r="A748" s="7"/>
    </row>
    <row r="749" ht="12.75">
      <c r="A749" s="7"/>
    </row>
    <row r="750" ht="12.75">
      <c r="A750" s="7"/>
    </row>
    <row r="751" ht="12.75">
      <c r="A751" s="7"/>
    </row>
    <row r="752" ht="12.75">
      <c r="A752" s="7"/>
    </row>
    <row r="753" ht="12.75">
      <c r="A753" s="7"/>
    </row>
    <row r="754" ht="12.75">
      <c r="A754" s="7"/>
    </row>
    <row r="755" ht="12.75">
      <c r="A755" s="7"/>
    </row>
    <row r="756" ht="12.75">
      <c r="A756" s="7"/>
    </row>
    <row r="757" ht="12.75">
      <c r="A757" s="7"/>
    </row>
    <row r="758" ht="12.75">
      <c r="A758" s="7"/>
    </row>
    <row r="759" ht="12.75">
      <c r="A759" s="7"/>
    </row>
    <row r="760" ht="12.75">
      <c r="A760" s="7"/>
    </row>
    <row r="761" ht="12.75">
      <c r="A761" s="7"/>
    </row>
    <row r="762" ht="12.75">
      <c r="A762" s="7"/>
    </row>
    <row r="763" ht="12.75">
      <c r="A763" s="7"/>
    </row>
    <row r="764" ht="12.75">
      <c r="A764" s="7"/>
    </row>
    <row r="765" ht="12.75">
      <c r="A765" s="7"/>
    </row>
    <row r="766" ht="12.75">
      <c r="A766" s="7"/>
    </row>
    <row r="767" ht="12.75">
      <c r="A767" s="7"/>
    </row>
    <row r="768" ht="12.75">
      <c r="A768" s="7"/>
    </row>
    <row r="769" ht="12.75">
      <c r="A769" s="7"/>
    </row>
    <row r="770" ht="12.75">
      <c r="A770" s="7"/>
    </row>
    <row r="771" ht="12.75">
      <c r="A771" s="7"/>
    </row>
    <row r="772" ht="12.75">
      <c r="A772" s="7"/>
    </row>
    <row r="773" ht="12.75">
      <c r="A773" s="7"/>
    </row>
    <row r="774" ht="12.75">
      <c r="A774" s="7"/>
    </row>
    <row r="775" ht="12.75">
      <c r="A775" s="7"/>
    </row>
    <row r="776" ht="12.75">
      <c r="A776" s="7"/>
    </row>
    <row r="777" ht="12.75">
      <c r="A777" s="7"/>
    </row>
    <row r="778" ht="12.75">
      <c r="A778" s="7"/>
    </row>
    <row r="779" ht="12.75">
      <c r="A779" s="7"/>
    </row>
    <row r="780" ht="12.75">
      <c r="A780" s="7"/>
    </row>
    <row r="781" ht="12.75">
      <c r="A781" s="7"/>
    </row>
    <row r="782" ht="12.75">
      <c r="A782" s="7"/>
    </row>
    <row r="783" ht="12.75">
      <c r="A783" s="7"/>
    </row>
    <row r="784" ht="12.75">
      <c r="A784" s="7"/>
    </row>
    <row r="785" ht="12.75">
      <c r="A785" s="7"/>
    </row>
    <row r="786" ht="12.75">
      <c r="A786" s="7"/>
    </row>
    <row r="787" ht="12.75">
      <c r="A787" s="7"/>
    </row>
    <row r="788" ht="12.75">
      <c r="A788" s="7"/>
    </row>
    <row r="789" ht="12.75">
      <c r="A789" s="7"/>
    </row>
    <row r="790" ht="12.75">
      <c r="A790" s="7"/>
    </row>
    <row r="791" ht="12.75">
      <c r="A791" s="7"/>
    </row>
    <row r="792" ht="12.75">
      <c r="A792" s="7"/>
    </row>
    <row r="793" ht="12.75">
      <c r="A793" s="7"/>
    </row>
    <row r="794" ht="12.75">
      <c r="A794" s="7"/>
    </row>
    <row r="795" ht="12.75">
      <c r="A795" s="7"/>
    </row>
    <row r="796" ht="12.75">
      <c r="A796" s="7"/>
    </row>
    <row r="797" ht="12.75">
      <c r="A797" s="7"/>
    </row>
    <row r="798" ht="12.75">
      <c r="A798" s="7"/>
    </row>
    <row r="799" ht="12.75">
      <c r="A799" s="7"/>
    </row>
    <row r="800" ht="12.75">
      <c r="A800" s="7"/>
    </row>
    <row r="801" ht="12.75">
      <c r="A801" s="7"/>
    </row>
    <row r="802" ht="12.75">
      <c r="A802" s="7"/>
    </row>
    <row r="803" ht="12.75">
      <c r="A803" s="7"/>
    </row>
    <row r="804" ht="12.75">
      <c r="A804" s="7"/>
    </row>
    <row r="805" ht="12.75">
      <c r="A805" s="7"/>
    </row>
    <row r="806" ht="12.75">
      <c r="A806" s="7"/>
    </row>
    <row r="807" ht="12.75">
      <c r="A807" s="7"/>
    </row>
    <row r="808" ht="12.75">
      <c r="A808" s="7"/>
    </row>
    <row r="809" ht="12.75">
      <c r="A809" s="7"/>
    </row>
    <row r="810" ht="12.75">
      <c r="A810" s="7"/>
    </row>
    <row r="811" ht="12.75">
      <c r="A811" s="7"/>
    </row>
    <row r="812" ht="12.75">
      <c r="A812" s="7"/>
    </row>
    <row r="813" ht="12.75">
      <c r="A813" s="7"/>
    </row>
    <row r="814" ht="12.75">
      <c r="A814" s="7"/>
    </row>
    <row r="815" ht="12.75">
      <c r="A815" s="7"/>
    </row>
    <row r="816" ht="12.75">
      <c r="A816" s="7"/>
    </row>
    <row r="817" ht="12.75">
      <c r="A817" s="7"/>
    </row>
    <row r="818" ht="12.75">
      <c r="A818" s="7"/>
    </row>
    <row r="819" ht="12.75">
      <c r="A819" s="7"/>
    </row>
    <row r="820" ht="12.75">
      <c r="A820" s="7"/>
    </row>
    <row r="821" ht="12.75">
      <c r="A821" s="7"/>
    </row>
    <row r="822" ht="12.75">
      <c r="A822" s="7"/>
    </row>
    <row r="823" ht="12.75">
      <c r="A823" s="7"/>
    </row>
    <row r="824" ht="12.75">
      <c r="A824" s="7"/>
    </row>
    <row r="825" ht="12.75">
      <c r="A825" s="7"/>
    </row>
    <row r="826" ht="12.75">
      <c r="A826" s="7"/>
    </row>
    <row r="827" ht="12.75">
      <c r="A827" s="7"/>
    </row>
    <row r="828" ht="12.75">
      <c r="A828" s="7"/>
    </row>
    <row r="829" ht="12.75">
      <c r="A829" s="7"/>
    </row>
    <row r="830" ht="12.75">
      <c r="A830" s="7"/>
    </row>
    <row r="831" ht="12.75">
      <c r="A831" s="7"/>
    </row>
    <row r="832" ht="12.75">
      <c r="A832" s="7"/>
    </row>
    <row r="833" ht="12.75">
      <c r="A833" s="7"/>
    </row>
    <row r="834" ht="12.75">
      <c r="A834" s="7"/>
    </row>
    <row r="835" ht="12.75">
      <c r="A835" s="7"/>
    </row>
    <row r="836" ht="12.75">
      <c r="A836" s="7"/>
    </row>
    <row r="837" ht="12.75">
      <c r="A837" s="7"/>
    </row>
    <row r="838" ht="12.75">
      <c r="A838" s="7"/>
    </row>
    <row r="839" ht="12.75">
      <c r="A839" s="7"/>
    </row>
    <row r="840" ht="12.75">
      <c r="A840" s="7"/>
    </row>
    <row r="841" ht="12.75">
      <c r="A841" s="7"/>
    </row>
    <row r="842" ht="12.75">
      <c r="A842" s="7"/>
    </row>
    <row r="843" ht="12.75">
      <c r="A843" s="7"/>
    </row>
    <row r="844" ht="12.75">
      <c r="A844" s="7"/>
    </row>
    <row r="845" ht="12.75">
      <c r="A845" s="7"/>
    </row>
    <row r="846" ht="12.75">
      <c r="A846" s="7"/>
    </row>
    <row r="847" ht="12.75">
      <c r="A847" s="7"/>
    </row>
    <row r="848" ht="12.75">
      <c r="A848" s="7"/>
    </row>
    <row r="849" ht="12.75">
      <c r="A849" s="7"/>
    </row>
    <row r="850" ht="12.75">
      <c r="A850" s="7"/>
    </row>
    <row r="851" ht="12.75">
      <c r="A851" s="7"/>
    </row>
    <row r="852" ht="12.75">
      <c r="A852" s="7"/>
    </row>
    <row r="853" ht="12.75">
      <c r="A853" s="7"/>
    </row>
    <row r="854" ht="12.75">
      <c r="A854" s="7"/>
    </row>
    <row r="855" ht="12.75">
      <c r="A855" s="7"/>
    </row>
    <row r="856" ht="12.75">
      <c r="A856" s="7"/>
    </row>
    <row r="857" ht="12.75">
      <c r="A857" s="7"/>
    </row>
    <row r="858" ht="12.75">
      <c r="A858" s="7"/>
    </row>
    <row r="859" ht="12.75">
      <c r="A859" s="7"/>
    </row>
    <row r="860" ht="12.75">
      <c r="A860" s="7"/>
    </row>
    <row r="861" ht="12.75">
      <c r="A861" s="7"/>
    </row>
    <row r="862" ht="12.75">
      <c r="A862" s="7"/>
    </row>
    <row r="863" ht="12.75">
      <c r="A863" s="7"/>
    </row>
    <row r="864" ht="12.75">
      <c r="A864" s="7"/>
    </row>
    <row r="865" ht="12.75">
      <c r="A865" s="7"/>
    </row>
    <row r="866" ht="12.75">
      <c r="A866" s="7"/>
    </row>
    <row r="867" ht="12.75">
      <c r="A867" s="7"/>
    </row>
    <row r="868" ht="12.75">
      <c r="A868" s="7"/>
    </row>
    <row r="869" ht="12.75">
      <c r="A869" s="7"/>
    </row>
    <row r="870" ht="12.75">
      <c r="A870" s="7"/>
    </row>
    <row r="871" ht="12.75">
      <c r="A871" s="7"/>
    </row>
    <row r="872" ht="12.75">
      <c r="A872" s="7"/>
    </row>
    <row r="873" ht="12.75">
      <c r="A873" s="7"/>
    </row>
    <row r="874" ht="12.75">
      <c r="A874" s="7"/>
    </row>
    <row r="875" ht="12.75">
      <c r="A875" s="7"/>
    </row>
    <row r="876" ht="12.75">
      <c r="A876" s="7"/>
    </row>
    <row r="877" ht="12.75">
      <c r="A877" s="7"/>
    </row>
    <row r="878" ht="12.75">
      <c r="A878" s="7"/>
    </row>
    <row r="879" ht="12.75">
      <c r="A879" s="7"/>
    </row>
    <row r="880" ht="12.75">
      <c r="A880" s="7"/>
    </row>
    <row r="881" ht="12.75">
      <c r="A881" s="7"/>
    </row>
    <row r="882" ht="12.75">
      <c r="A882" s="7"/>
    </row>
    <row r="883" ht="12.75">
      <c r="A883" s="7"/>
    </row>
    <row r="884" ht="12.75">
      <c r="A884" s="7"/>
    </row>
    <row r="885" ht="12.75">
      <c r="A885" s="7"/>
    </row>
    <row r="886" ht="12.75">
      <c r="A886" s="7"/>
    </row>
    <row r="887" ht="12.75">
      <c r="A887" s="7"/>
    </row>
    <row r="888" ht="12.75">
      <c r="A888" s="7"/>
    </row>
    <row r="889" ht="12.75">
      <c r="A889" s="7"/>
    </row>
    <row r="890" ht="12.75">
      <c r="A890" s="7"/>
    </row>
    <row r="891" ht="12.75">
      <c r="A891" s="7"/>
    </row>
    <row r="892" ht="12.75">
      <c r="A892" s="7"/>
    </row>
    <row r="893" ht="12.75">
      <c r="A893" s="7"/>
    </row>
    <row r="894" ht="12.75">
      <c r="A894" s="7"/>
    </row>
    <row r="895" ht="12.75">
      <c r="A895" s="7"/>
    </row>
    <row r="896" ht="12.75">
      <c r="A896" s="7"/>
    </row>
    <row r="897" ht="12.75">
      <c r="A897" s="7"/>
    </row>
    <row r="898" ht="12.75">
      <c r="A898" s="7"/>
    </row>
    <row r="899" ht="12.75">
      <c r="A899" s="7"/>
    </row>
    <row r="900" ht="12.75">
      <c r="A900" s="7"/>
    </row>
    <row r="901" ht="12.75">
      <c r="A901" s="7"/>
    </row>
    <row r="902" ht="12.75">
      <c r="A902" s="7"/>
    </row>
    <row r="903" ht="12.75">
      <c r="A903" s="7"/>
    </row>
    <row r="904" ht="12.75">
      <c r="A904" s="7"/>
    </row>
    <row r="905" ht="12.75">
      <c r="A905" s="7"/>
    </row>
    <row r="906" ht="12.75">
      <c r="A906" s="7"/>
    </row>
    <row r="907" ht="12.75">
      <c r="A907" s="7"/>
    </row>
    <row r="908" ht="12.75">
      <c r="A908" s="7"/>
    </row>
    <row r="909" ht="12.75">
      <c r="A909" s="7"/>
    </row>
    <row r="910" ht="12.75">
      <c r="A910" s="7"/>
    </row>
    <row r="911" ht="12.75">
      <c r="A911" s="7"/>
    </row>
    <row r="912" ht="12.75">
      <c r="A912" s="7"/>
    </row>
    <row r="913" ht="12.75">
      <c r="A913" s="7"/>
    </row>
    <row r="914" ht="12.75">
      <c r="A914" s="7"/>
    </row>
    <row r="915" ht="12.75">
      <c r="A915" s="7"/>
    </row>
    <row r="916" ht="12.75">
      <c r="A916" s="7"/>
    </row>
    <row r="917" ht="12.75">
      <c r="A917" s="7"/>
    </row>
    <row r="918" ht="12.75">
      <c r="A918" s="7"/>
    </row>
    <row r="919" ht="12.75">
      <c r="A919" s="7"/>
    </row>
    <row r="920" ht="12.75">
      <c r="A920" s="7"/>
    </row>
    <row r="921" ht="12.75">
      <c r="A921" s="7"/>
    </row>
    <row r="922" ht="12.75">
      <c r="A922" s="7"/>
    </row>
    <row r="923" ht="12.75">
      <c r="A923" s="7"/>
    </row>
    <row r="924" ht="12.75">
      <c r="A924" s="7"/>
    </row>
    <row r="925" ht="12.75">
      <c r="A925" s="7"/>
    </row>
    <row r="926" ht="12.75">
      <c r="A926" s="7"/>
    </row>
    <row r="927" ht="12.75">
      <c r="A927" s="7"/>
    </row>
    <row r="928" ht="12.75">
      <c r="A928" s="7"/>
    </row>
    <row r="929" ht="12.75">
      <c r="A929" s="7"/>
    </row>
    <row r="930" ht="12.75">
      <c r="A930" s="7"/>
    </row>
    <row r="931" ht="12.75">
      <c r="A931" s="7"/>
    </row>
    <row r="932" ht="12.75">
      <c r="A932" s="7"/>
    </row>
    <row r="933" ht="12.75">
      <c r="A933" s="7"/>
    </row>
    <row r="934" ht="12.75">
      <c r="A934" s="7"/>
    </row>
    <row r="935" ht="12.75">
      <c r="A935" s="7"/>
    </row>
    <row r="936" ht="12.75">
      <c r="A936" s="7"/>
    </row>
    <row r="937" ht="12.75">
      <c r="A937" s="7"/>
    </row>
    <row r="938" ht="12.75">
      <c r="A938" s="7"/>
    </row>
    <row r="939" ht="12.75">
      <c r="A939" s="7"/>
    </row>
    <row r="940" ht="12.75">
      <c r="A940" s="7"/>
    </row>
    <row r="941" ht="12.75">
      <c r="A941" s="7"/>
    </row>
    <row r="942" ht="12.75">
      <c r="A942" s="7"/>
    </row>
    <row r="943" ht="12.75">
      <c r="A943" s="7"/>
    </row>
    <row r="944" ht="12.75">
      <c r="A944" s="7"/>
    </row>
    <row r="945" ht="12.75">
      <c r="A945" s="7"/>
    </row>
    <row r="946" ht="12.75">
      <c r="A946" s="7"/>
    </row>
    <row r="947" ht="12.75">
      <c r="A947" s="7"/>
    </row>
    <row r="948" ht="12.75">
      <c r="A948" s="7"/>
    </row>
    <row r="949" ht="12.75">
      <c r="A949" s="7"/>
    </row>
    <row r="950" ht="12.75">
      <c r="A950" s="7"/>
    </row>
    <row r="951" ht="12.75">
      <c r="A951" s="7"/>
    </row>
    <row r="952" ht="12.75">
      <c r="A952" s="7"/>
    </row>
    <row r="953" ht="12.75">
      <c r="A953" s="7"/>
    </row>
    <row r="954" ht="12.75">
      <c r="A954" s="7"/>
    </row>
    <row r="955" ht="12.75">
      <c r="A955" s="7"/>
    </row>
    <row r="956" ht="12.75">
      <c r="A956" s="7"/>
    </row>
    <row r="957" ht="12.75">
      <c r="A957" s="7"/>
    </row>
    <row r="958" ht="12.75">
      <c r="A958" s="7"/>
    </row>
    <row r="959" ht="12.75">
      <c r="A959" s="7"/>
    </row>
    <row r="960" ht="12.75">
      <c r="A960" s="7"/>
    </row>
    <row r="961" ht="12.75">
      <c r="A961" s="7"/>
    </row>
    <row r="962" ht="12.75">
      <c r="A962" s="7"/>
    </row>
    <row r="963" ht="12.75">
      <c r="A963" s="7"/>
    </row>
    <row r="964" ht="12.75">
      <c r="A964" s="7"/>
    </row>
    <row r="965" ht="12.75">
      <c r="A965" s="7"/>
    </row>
    <row r="966" ht="12.75">
      <c r="A966" s="7"/>
    </row>
    <row r="967" ht="12.75">
      <c r="A967" s="7"/>
    </row>
    <row r="968" ht="12.75">
      <c r="A968" s="7"/>
    </row>
    <row r="969" ht="12.75">
      <c r="A969" s="7"/>
    </row>
    <row r="970" ht="12.75">
      <c r="A970" s="7"/>
    </row>
    <row r="971" ht="12.75">
      <c r="A971" s="7"/>
    </row>
    <row r="972" ht="12.75">
      <c r="A972" s="7"/>
    </row>
    <row r="973" ht="12.75">
      <c r="A973" s="7"/>
    </row>
    <row r="974" ht="12.75">
      <c r="A974" s="7"/>
    </row>
    <row r="975" ht="12.75">
      <c r="A975" s="7"/>
    </row>
    <row r="976" ht="12.75">
      <c r="A976" s="7"/>
    </row>
    <row r="977" ht="12.75">
      <c r="A977" s="7"/>
    </row>
    <row r="978" ht="12.75">
      <c r="A978" s="7"/>
    </row>
    <row r="979" ht="12.75">
      <c r="A979" s="7"/>
    </row>
    <row r="980" ht="12.75">
      <c r="A980" s="7"/>
    </row>
    <row r="981" ht="12.75">
      <c r="A981" s="7"/>
    </row>
    <row r="982" ht="12.75">
      <c r="A982" s="7"/>
    </row>
    <row r="983" ht="12.75">
      <c r="A983" s="7"/>
    </row>
    <row r="984" ht="12.75">
      <c r="A984" s="7"/>
    </row>
    <row r="985" ht="12.75">
      <c r="A985" s="7"/>
    </row>
    <row r="986" ht="12.75">
      <c r="A986" s="7"/>
    </row>
    <row r="987" ht="12.75">
      <c r="A987" s="7"/>
    </row>
    <row r="988" ht="12.75">
      <c r="A988" s="7"/>
    </row>
    <row r="989" ht="12.75">
      <c r="A989" s="7"/>
    </row>
    <row r="990" ht="12.75">
      <c r="A990" s="7"/>
    </row>
    <row r="991" ht="12.75">
      <c r="A991" s="7"/>
    </row>
    <row r="992" ht="12.75">
      <c r="A992" s="7"/>
    </row>
    <row r="993" ht="12.75">
      <c r="A993" s="7"/>
    </row>
    <row r="994" ht="12.75">
      <c r="A994" s="7"/>
    </row>
    <row r="995" ht="12.75">
      <c r="A995" s="7"/>
    </row>
    <row r="996" ht="12.75">
      <c r="A996" s="7"/>
    </row>
    <row r="997" ht="12.75">
      <c r="A997" s="7"/>
    </row>
    <row r="998" ht="12.75">
      <c r="A998" s="7"/>
    </row>
    <row r="999" ht="12.75">
      <c r="A999" s="7"/>
    </row>
    <row r="1000" ht="12.75">
      <c r="A1000" s="7"/>
    </row>
    <row r="1001" ht="12.75">
      <c r="A1001" s="7"/>
    </row>
    <row r="1002" ht="12.75">
      <c r="A1002" s="7"/>
    </row>
    <row r="1003" ht="12.75">
      <c r="A1003" s="7"/>
    </row>
    <row r="1004" ht="12.75">
      <c r="A1004" s="7"/>
    </row>
    <row r="1005" ht="12.75">
      <c r="A1005" s="7"/>
    </row>
    <row r="1006" ht="12.75">
      <c r="A1006" s="7"/>
    </row>
    <row r="1007" ht="12.75">
      <c r="A1007" s="7"/>
    </row>
    <row r="1008" ht="12.75">
      <c r="A1008" s="7"/>
    </row>
    <row r="1009" ht="12.75">
      <c r="A1009" s="7"/>
    </row>
    <row r="1010" ht="12.75">
      <c r="A1010" s="7"/>
    </row>
    <row r="1011" ht="12.75">
      <c r="A1011" s="7"/>
    </row>
    <row r="1012" ht="12.75">
      <c r="A1012" s="7"/>
    </row>
    <row r="1013" ht="12.75">
      <c r="A1013" s="7"/>
    </row>
    <row r="1014" ht="12.75">
      <c r="A1014" s="7"/>
    </row>
    <row r="1015" ht="12.75">
      <c r="A1015" s="7"/>
    </row>
    <row r="1016" ht="12.75">
      <c r="A1016" s="7"/>
    </row>
    <row r="1017" ht="12.75">
      <c r="A1017" s="7"/>
    </row>
    <row r="1018" ht="12.75">
      <c r="A1018" s="7"/>
    </row>
    <row r="1019" ht="12.75">
      <c r="A1019" s="7"/>
    </row>
    <row r="1020" ht="12.75">
      <c r="A1020" s="7"/>
    </row>
    <row r="1021" ht="12.75">
      <c r="A1021" s="7"/>
    </row>
    <row r="1022" ht="12.75">
      <c r="A1022" s="7"/>
    </row>
    <row r="1023" ht="12.75">
      <c r="A1023" s="7"/>
    </row>
    <row r="1024" ht="12.75">
      <c r="A1024" s="7"/>
    </row>
    <row r="1025" ht="12.75">
      <c r="A1025" s="7"/>
    </row>
    <row r="1026" ht="12.75">
      <c r="A1026" s="7"/>
    </row>
    <row r="1027" ht="12.75">
      <c r="A1027" s="7"/>
    </row>
    <row r="1028" ht="12.75">
      <c r="A1028" s="7"/>
    </row>
    <row r="1029" ht="12.75">
      <c r="A1029" s="7"/>
    </row>
    <row r="1030" ht="12.75">
      <c r="A1030" s="7"/>
    </row>
    <row r="1031" ht="12.75">
      <c r="A1031" s="7"/>
    </row>
    <row r="1032" ht="12.75">
      <c r="A1032" s="7"/>
    </row>
    <row r="1033" ht="12.75">
      <c r="A1033" s="7"/>
    </row>
    <row r="1034" ht="12.75">
      <c r="A1034" s="7"/>
    </row>
    <row r="1035" ht="12.75">
      <c r="A1035" s="7"/>
    </row>
    <row r="1036" ht="12.75">
      <c r="A1036" s="7"/>
    </row>
    <row r="1037" ht="12.75">
      <c r="A1037" s="7"/>
    </row>
    <row r="1038" ht="12.75">
      <c r="A1038" s="7"/>
    </row>
    <row r="1039" ht="12.75">
      <c r="A1039" s="7"/>
    </row>
    <row r="1040" ht="12.75">
      <c r="A1040" s="7"/>
    </row>
    <row r="1041" ht="12.75">
      <c r="A1041" s="7"/>
    </row>
    <row r="1042" ht="12.75">
      <c r="A1042" s="7"/>
    </row>
    <row r="1043" ht="12.75">
      <c r="A1043" s="7"/>
    </row>
    <row r="1044" ht="12.75">
      <c r="A1044" s="7"/>
    </row>
    <row r="1045" ht="12.75">
      <c r="A1045" s="7"/>
    </row>
    <row r="1046" ht="12.75">
      <c r="A1046" s="7"/>
    </row>
    <row r="1047" ht="12.75">
      <c r="A1047" s="7"/>
    </row>
    <row r="1048" ht="12.75">
      <c r="A1048" s="7"/>
    </row>
    <row r="1049" ht="12.75">
      <c r="A1049" s="7"/>
    </row>
    <row r="1050" ht="12.75">
      <c r="A1050" s="7"/>
    </row>
    <row r="1051" ht="12.75">
      <c r="A1051" s="7"/>
    </row>
    <row r="1052" ht="12.75">
      <c r="A1052" s="7"/>
    </row>
    <row r="1053" ht="12.75">
      <c r="A1053" s="7"/>
    </row>
    <row r="1054" ht="12.75">
      <c r="A1054" s="7"/>
    </row>
    <row r="1055" ht="12.75">
      <c r="A1055" s="7"/>
    </row>
    <row r="1056" ht="12.75">
      <c r="A1056" s="7"/>
    </row>
    <row r="1057" ht="12.75">
      <c r="A1057" s="7"/>
    </row>
    <row r="1058" ht="12.75">
      <c r="A1058" s="7"/>
    </row>
    <row r="1059" ht="12.75">
      <c r="A1059" s="7"/>
    </row>
    <row r="1060" ht="12.75">
      <c r="A1060" s="7"/>
    </row>
    <row r="1061" ht="12.75">
      <c r="A1061" s="7"/>
    </row>
    <row r="1062" ht="12.75">
      <c r="A1062" s="7"/>
    </row>
    <row r="1063" ht="12.75">
      <c r="A1063" s="7"/>
    </row>
    <row r="1064" ht="12.75">
      <c r="A1064" s="7"/>
    </row>
  </sheetData>
  <sheetProtection/>
  <printOptions/>
  <pageMargins left="0.75" right="0.75" top="1" bottom="1" header="0.5" footer="0.5"/>
  <pageSetup horizontalDpi="300" verticalDpi="300" orientation="portrait" r:id="rId4"/>
  <drawing r:id="rId3"/>
  <legacyDrawing r:id="rId2"/>
</worksheet>
</file>

<file path=xl/worksheets/sheet14.xml><?xml version="1.0" encoding="utf-8"?>
<worksheet xmlns="http://schemas.openxmlformats.org/spreadsheetml/2006/main" xmlns:r="http://schemas.openxmlformats.org/officeDocument/2006/relationships">
  <sheetPr codeName="Sheet32"/>
  <dimension ref="A1:K283"/>
  <sheetViews>
    <sheetView showGridLines="0" zoomScalePageLayoutView="0" workbookViewId="0" topLeftCell="A1">
      <selection activeCell="H127" sqref="H127"/>
    </sheetView>
  </sheetViews>
  <sheetFormatPr defaultColWidth="9.140625" defaultRowHeight="12" customHeight="1"/>
  <cols>
    <col min="2" max="2" width="21.421875" style="0" bestFit="1" customWidth="1"/>
    <col min="3" max="3" width="5.00390625" style="7" bestFit="1" customWidth="1"/>
    <col min="4" max="4" width="12.421875" style="0" bestFit="1" customWidth="1"/>
    <col min="5" max="5" width="8.421875" style="0" customWidth="1"/>
    <col min="6" max="6" width="9.28125" style="0" bestFit="1" customWidth="1"/>
    <col min="7" max="7" width="4.57421875" style="0" bestFit="1" customWidth="1"/>
    <col min="8" max="8" width="12.421875" style="0" bestFit="1" customWidth="1"/>
    <col min="9" max="9" width="11.28125" style="0" customWidth="1"/>
  </cols>
  <sheetData>
    <row r="1" spans="1:5" ht="21" customHeight="1">
      <c r="A1" s="6" t="s">
        <v>535</v>
      </c>
      <c r="B1" s="7"/>
      <c r="D1" s="8"/>
      <c r="E1" s="7"/>
    </row>
    <row r="2" spans="1:9" ht="12" customHeight="1">
      <c r="A2" s="6"/>
      <c r="B2" s="21" t="s">
        <v>69</v>
      </c>
      <c r="D2" s="8"/>
      <c r="E2" s="7"/>
      <c r="F2" s="21" t="s">
        <v>70</v>
      </c>
      <c r="G2" s="86" t="s">
        <v>328</v>
      </c>
      <c r="H2" s="8"/>
      <c r="I2" s="7"/>
    </row>
    <row r="3" spans="1:8" ht="12" customHeight="1">
      <c r="A3" s="16">
        <v>1</v>
      </c>
      <c r="B3" s="21" t="s">
        <v>19</v>
      </c>
      <c r="C3" s="21" t="s">
        <v>76</v>
      </c>
      <c r="D3" s="19" t="s">
        <v>96</v>
      </c>
      <c r="E3" s="17"/>
      <c r="F3" s="17" t="s">
        <v>330</v>
      </c>
      <c r="G3" s="17" t="s">
        <v>76</v>
      </c>
      <c r="H3" s="19" t="s">
        <v>96</v>
      </c>
    </row>
    <row r="4" spans="1:8" ht="12" customHeight="1">
      <c r="A4" s="16"/>
      <c r="B4" s="21" t="s">
        <v>537</v>
      </c>
      <c r="C4" s="43">
        <v>0</v>
      </c>
      <c r="D4" s="24">
        <v>-25.6</v>
      </c>
      <c r="E4" s="7"/>
      <c r="F4" s="33" t="s">
        <v>536</v>
      </c>
      <c r="G4" s="43">
        <v>0</v>
      </c>
      <c r="H4" s="24">
        <v>9.8</v>
      </c>
    </row>
    <row r="5" spans="1:8" ht="12" customHeight="1">
      <c r="A5" s="16"/>
      <c r="B5" s="7"/>
      <c r="C5" s="43">
        <v>1760</v>
      </c>
      <c r="D5" s="24">
        <v>-31.2</v>
      </c>
      <c r="E5" s="7"/>
      <c r="F5" s="7" t="s">
        <v>78</v>
      </c>
      <c r="G5" s="43">
        <v>266</v>
      </c>
      <c r="H5" s="24">
        <v>1.5</v>
      </c>
    </row>
    <row r="6" spans="1:8" ht="12" customHeight="1">
      <c r="A6" s="16"/>
      <c r="B6" s="7"/>
      <c r="C6" s="43"/>
      <c r="D6" s="24"/>
      <c r="E6" s="7"/>
      <c r="F6" s="7"/>
      <c r="G6" s="43">
        <v>333</v>
      </c>
      <c r="H6" s="24">
        <v>0</v>
      </c>
    </row>
    <row r="7" spans="1:5" ht="12" customHeight="1">
      <c r="A7" s="16"/>
      <c r="B7" s="7"/>
      <c r="C7" s="43"/>
      <c r="D7" s="24"/>
      <c r="E7" s="7"/>
    </row>
    <row r="8" spans="1:5" ht="12" customHeight="1">
      <c r="A8" s="16"/>
      <c r="B8" s="7"/>
      <c r="C8" s="43"/>
      <c r="D8" s="24"/>
      <c r="E8" s="7"/>
    </row>
    <row r="9" spans="1:5" ht="12" customHeight="1">
      <c r="A9" s="16"/>
      <c r="B9" s="7"/>
      <c r="C9" s="43"/>
      <c r="D9" s="24"/>
      <c r="E9" s="7"/>
    </row>
    <row r="10" spans="1:5" ht="12" customHeight="1">
      <c r="A10" s="16"/>
      <c r="B10" s="7"/>
      <c r="C10" s="43"/>
      <c r="D10" s="24"/>
      <c r="E10" s="7"/>
    </row>
    <row r="11" spans="1:4" ht="12" customHeight="1">
      <c r="A11" s="29">
        <f>A3+1</f>
        <v>2</v>
      </c>
      <c r="B11" s="21" t="s">
        <v>35</v>
      </c>
      <c r="C11" s="21" t="s">
        <v>76</v>
      </c>
      <c r="D11" s="19" t="s">
        <v>96</v>
      </c>
    </row>
    <row r="12" spans="1:4" ht="12" customHeight="1">
      <c r="A12" s="29"/>
      <c r="B12" s="21" t="s">
        <v>538</v>
      </c>
      <c r="C12" s="43">
        <v>0</v>
      </c>
      <c r="D12" s="24">
        <v>-30.3</v>
      </c>
    </row>
    <row r="13" spans="1:4" ht="12" customHeight="1">
      <c r="A13" s="29"/>
      <c r="B13" s="7"/>
      <c r="C13" s="43">
        <v>1760</v>
      </c>
      <c r="D13" s="24">
        <v>-9.4</v>
      </c>
    </row>
    <row r="14" spans="1:4" ht="12" customHeight="1">
      <c r="A14" s="29"/>
      <c r="C14" s="22"/>
      <c r="D14" s="28"/>
    </row>
    <row r="15" spans="1:7" ht="12" customHeight="1">
      <c r="A15" s="29"/>
      <c r="C15" s="22"/>
      <c r="D15" s="28"/>
      <c r="E15" s="7"/>
      <c r="F15" s="43"/>
      <c r="G15" s="24"/>
    </row>
    <row r="16" spans="1:7" ht="12" customHeight="1">
      <c r="A16" s="29"/>
      <c r="C16" s="22"/>
      <c r="D16" s="28"/>
      <c r="E16" s="7"/>
      <c r="F16" s="43"/>
      <c r="G16" s="24"/>
    </row>
    <row r="17" spans="1:8" ht="12" customHeight="1">
      <c r="A17" s="29"/>
      <c r="C17" s="22"/>
      <c r="D17" s="28"/>
      <c r="E17" s="7"/>
      <c r="F17" s="43"/>
      <c r="G17" s="24"/>
      <c r="H17" s="24"/>
    </row>
    <row r="18" spans="1:8" ht="12" customHeight="1">
      <c r="A18" s="29"/>
      <c r="C18" s="22"/>
      <c r="D18" s="28"/>
      <c r="E18" s="7"/>
      <c r="F18" s="43"/>
      <c r="G18" s="24"/>
      <c r="H18" s="24"/>
    </row>
    <row r="19" spans="1:5" ht="12" customHeight="1">
      <c r="A19" s="16">
        <f>A11+1</f>
        <v>3</v>
      </c>
      <c r="B19" s="21" t="s">
        <v>59</v>
      </c>
      <c r="C19" s="21" t="s">
        <v>76</v>
      </c>
      <c r="D19" s="19" t="s">
        <v>96</v>
      </c>
      <c r="E19" s="7"/>
    </row>
    <row r="20" spans="1:5" ht="12" customHeight="1">
      <c r="A20" s="16"/>
      <c r="B20" s="21" t="s">
        <v>539</v>
      </c>
      <c r="C20" s="43">
        <v>0</v>
      </c>
      <c r="D20" s="24">
        <v>-34.2</v>
      </c>
      <c r="E20" s="17"/>
    </row>
    <row r="21" spans="1:5" ht="12" customHeight="1">
      <c r="A21" s="16"/>
      <c r="B21" s="7" t="s">
        <v>5</v>
      </c>
      <c r="C21" s="43">
        <v>582</v>
      </c>
      <c r="D21" s="24">
        <v>-13.8</v>
      </c>
      <c r="E21" s="7"/>
    </row>
    <row r="22" spans="1:5" ht="12" customHeight="1">
      <c r="A22" s="16"/>
      <c r="B22" s="7"/>
      <c r="C22" s="43">
        <v>1220</v>
      </c>
      <c r="D22" s="24">
        <v>-0.001</v>
      </c>
      <c r="E22" s="7"/>
    </row>
    <row r="23" spans="1:8" ht="12" customHeight="1">
      <c r="A23" s="16"/>
      <c r="B23" s="7"/>
      <c r="C23" s="43"/>
      <c r="D23" s="24"/>
      <c r="E23" s="7"/>
      <c r="F23" s="7"/>
      <c r="G23" s="43"/>
      <c r="H23" s="24"/>
    </row>
    <row r="24" spans="1:8" ht="12" customHeight="1">
      <c r="A24" s="16"/>
      <c r="B24" s="7"/>
      <c r="C24" s="43"/>
      <c r="D24" s="24"/>
      <c r="E24" s="7"/>
      <c r="F24" s="7"/>
      <c r="G24" s="43"/>
      <c r="H24" s="24"/>
    </row>
    <row r="25" spans="1:8" ht="12" customHeight="1">
      <c r="A25" s="16"/>
      <c r="B25" s="7"/>
      <c r="C25" s="43"/>
      <c r="D25" s="24"/>
      <c r="E25" s="7"/>
      <c r="F25" s="7"/>
      <c r="G25" s="43"/>
      <c r="H25" s="24"/>
    </row>
    <row r="26" spans="1:8" ht="12" customHeight="1">
      <c r="A26" s="16"/>
      <c r="B26" s="7"/>
      <c r="C26" s="43"/>
      <c r="D26" s="19"/>
      <c r="E26" s="7"/>
      <c r="F26" s="7"/>
      <c r="G26" s="43"/>
      <c r="H26" s="24"/>
    </row>
    <row r="27" spans="1:4" ht="12" customHeight="1">
      <c r="A27" s="29">
        <f>A19+1</f>
        <v>4</v>
      </c>
      <c r="B27" s="17" t="s">
        <v>5</v>
      </c>
      <c r="C27" s="17" t="s">
        <v>76</v>
      </c>
      <c r="D27" s="19" t="s">
        <v>96</v>
      </c>
    </row>
    <row r="28" spans="1:4" ht="12" customHeight="1">
      <c r="A28" s="29"/>
      <c r="B28" s="33" t="s">
        <v>540</v>
      </c>
      <c r="C28" s="43">
        <v>0</v>
      </c>
      <c r="D28" s="24">
        <v>-42.8</v>
      </c>
    </row>
    <row r="29" spans="1:4" ht="12" customHeight="1">
      <c r="A29" s="29"/>
      <c r="B29" s="7" t="s">
        <v>5</v>
      </c>
      <c r="C29" s="43">
        <v>364</v>
      </c>
      <c r="D29" s="24">
        <v>-37.6</v>
      </c>
    </row>
    <row r="30" spans="1:4" ht="12" customHeight="1">
      <c r="A30" s="29"/>
      <c r="B30" s="7"/>
      <c r="C30" s="43">
        <v>1760</v>
      </c>
      <c r="D30" s="24">
        <v>-25.6</v>
      </c>
    </row>
    <row r="31" spans="1:4" ht="12" customHeight="1">
      <c r="A31" s="29"/>
      <c r="C31" s="43"/>
      <c r="D31" s="28"/>
    </row>
    <row r="32" spans="1:7" ht="12" customHeight="1">
      <c r="A32" s="29"/>
      <c r="C32" s="43"/>
      <c r="D32" s="28"/>
      <c r="F32" s="43"/>
      <c r="G32" s="28"/>
    </row>
    <row r="33" spans="1:7" ht="12" customHeight="1">
      <c r="A33" s="29"/>
      <c r="C33" s="43"/>
      <c r="D33" s="28"/>
      <c r="F33" s="43"/>
      <c r="G33" s="28"/>
    </row>
    <row r="34" spans="1:7" ht="12" customHeight="1">
      <c r="A34" s="29"/>
      <c r="C34" s="43"/>
      <c r="D34" s="28"/>
      <c r="F34" s="43"/>
      <c r="G34" s="28"/>
    </row>
    <row r="35" spans="1:4" ht="12" customHeight="1">
      <c r="A35" s="16">
        <f>A27+1</f>
        <v>5</v>
      </c>
      <c r="B35" s="21" t="s">
        <v>21</v>
      </c>
      <c r="C35" s="21" t="s">
        <v>76</v>
      </c>
      <c r="D35" s="19" t="s">
        <v>96</v>
      </c>
    </row>
    <row r="36" spans="1:4" ht="12" customHeight="1">
      <c r="A36" s="16"/>
      <c r="B36" s="21" t="s">
        <v>541</v>
      </c>
      <c r="C36" s="43">
        <v>0</v>
      </c>
      <c r="D36" s="24">
        <v>-48.3</v>
      </c>
    </row>
    <row r="37" spans="1:4" ht="12" customHeight="1">
      <c r="A37" s="16"/>
      <c r="B37" s="7" t="s">
        <v>77</v>
      </c>
      <c r="C37" s="43">
        <v>514</v>
      </c>
      <c r="D37" s="24">
        <v>-29.5</v>
      </c>
    </row>
    <row r="38" spans="1:4" ht="12" customHeight="1">
      <c r="A38" s="16"/>
      <c r="B38" s="7" t="s">
        <v>5</v>
      </c>
      <c r="C38" s="43">
        <v>592</v>
      </c>
      <c r="D38" s="24">
        <v>-27.5</v>
      </c>
    </row>
    <row r="39" spans="1:4" ht="12" customHeight="1">
      <c r="A39" s="16"/>
      <c r="B39" s="7" t="s">
        <v>79</v>
      </c>
      <c r="C39" s="43">
        <v>630</v>
      </c>
      <c r="D39" s="24">
        <v>-27.4</v>
      </c>
    </row>
    <row r="40" spans="1:4" ht="12" customHeight="1">
      <c r="A40" s="16"/>
      <c r="B40" s="7"/>
      <c r="C40" s="43">
        <v>1760</v>
      </c>
      <c r="D40" s="24">
        <v>-1.8</v>
      </c>
    </row>
    <row r="41" spans="1:4" ht="12" customHeight="1">
      <c r="A41" s="16"/>
      <c r="B41" s="7"/>
      <c r="C41" s="43"/>
      <c r="D41" s="24"/>
    </row>
    <row r="42" spans="1:4" ht="12" customHeight="1">
      <c r="A42" s="16"/>
      <c r="B42" s="7"/>
      <c r="C42" s="43"/>
      <c r="D42" s="24"/>
    </row>
    <row r="43" spans="1:4" ht="12" customHeight="1">
      <c r="A43" s="29">
        <f>A35+1</f>
        <v>6</v>
      </c>
      <c r="B43" s="21" t="s">
        <v>16</v>
      </c>
      <c r="C43" s="21" t="s">
        <v>76</v>
      </c>
      <c r="D43" s="19" t="s">
        <v>96</v>
      </c>
    </row>
    <row r="44" spans="1:4" ht="12" customHeight="1">
      <c r="A44" s="29"/>
      <c r="B44" s="21" t="s">
        <v>542</v>
      </c>
      <c r="C44" s="43">
        <v>0</v>
      </c>
      <c r="D44" s="24">
        <v>-65</v>
      </c>
    </row>
    <row r="45" spans="1:4" ht="12" customHeight="1">
      <c r="A45" s="29"/>
      <c r="B45" s="7" t="s">
        <v>77</v>
      </c>
      <c r="C45" s="43">
        <v>964</v>
      </c>
      <c r="D45" s="24">
        <v>-38.6</v>
      </c>
    </row>
    <row r="46" spans="1:4" ht="12" customHeight="1">
      <c r="A46" s="29"/>
      <c r="B46" s="7" t="s">
        <v>5</v>
      </c>
      <c r="C46" s="43">
        <v>1207</v>
      </c>
      <c r="D46" s="24">
        <v>-35.6</v>
      </c>
    </row>
    <row r="47" spans="1:4" ht="12" customHeight="1">
      <c r="A47" s="29"/>
      <c r="B47" s="7"/>
      <c r="C47" s="43">
        <v>1760</v>
      </c>
      <c r="D47" s="24">
        <v>-40.8</v>
      </c>
    </row>
    <row r="48" spans="1:4" ht="12" customHeight="1">
      <c r="A48" s="29"/>
      <c r="B48" s="7"/>
      <c r="C48" s="43"/>
      <c r="D48" s="24"/>
    </row>
    <row r="49" spans="1:4" ht="12" customHeight="1">
      <c r="A49" s="29"/>
      <c r="B49" s="7"/>
      <c r="C49" s="43"/>
      <c r="D49" s="24"/>
    </row>
    <row r="50" spans="1:4" ht="12" customHeight="1">
      <c r="A50" s="29"/>
      <c r="B50" s="7"/>
      <c r="C50" s="43"/>
      <c r="D50" s="24"/>
    </row>
    <row r="51" spans="1:8" ht="12" customHeight="1">
      <c r="A51" s="16">
        <f>A43+1</f>
        <v>7</v>
      </c>
      <c r="B51" s="21" t="s">
        <v>36</v>
      </c>
      <c r="C51" s="21" t="s">
        <v>76</v>
      </c>
      <c r="D51" s="19" t="s">
        <v>96</v>
      </c>
      <c r="H51" s="7"/>
    </row>
    <row r="52" spans="1:8" ht="12" customHeight="1">
      <c r="A52" s="16"/>
      <c r="B52" s="21" t="s">
        <v>543</v>
      </c>
      <c r="C52" s="43">
        <v>0</v>
      </c>
      <c r="D52" s="24">
        <v>-71.2</v>
      </c>
      <c r="H52" s="17"/>
    </row>
    <row r="53" spans="1:8" ht="12" customHeight="1">
      <c r="A53" s="16"/>
      <c r="B53" s="7" t="s">
        <v>78</v>
      </c>
      <c r="C53" s="43">
        <v>601</v>
      </c>
      <c r="D53" s="24">
        <v>-52.8</v>
      </c>
      <c r="H53" s="7"/>
    </row>
    <row r="54" spans="1:8" ht="12" customHeight="1">
      <c r="A54" s="16"/>
      <c r="B54" s="7" t="s">
        <v>77</v>
      </c>
      <c r="C54" s="43">
        <v>640</v>
      </c>
      <c r="D54" s="24">
        <v>-51.5</v>
      </c>
      <c r="H54" s="7"/>
    </row>
    <row r="55" spans="1:8" ht="12" customHeight="1">
      <c r="A55" s="16"/>
      <c r="B55" s="7" t="s">
        <v>5</v>
      </c>
      <c r="C55" s="43">
        <v>1187</v>
      </c>
      <c r="D55" s="24">
        <v>-38.8</v>
      </c>
      <c r="H55" s="7"/>
    </row>
    <row r="56" spans="1:8" ht="12" customHeight="1">
      <c r="A56" s="16"/>
      <c r="B56" s="7"/>
      <c r="C56" s="43">
        <v>1760</v>
      </c>
      <c r="D56" s="24">
        <v>-40.7</v>
      </c>
      <c r="H56" s="7"/>
    </row>
    <row r="57" spans="1:8" ht="12" customHeight="1">
      <c r="A57" s="16"/>
      <c r="B57" s="7"/>
      <c r="C57" s="43"/>
      <c r="D57" s="24"/>
      <c r="H57" s="7"/>
    </row>
    <row r="58" spans="1:8" ht="12" customHeight="1">
      <c r="A58" s="16"/>
      <c r="B58" s="7"/>
      <c r="C58" s="43"/>
      <c r="D58" s="24"/>
      <c r="H58" s="7"/>
    </row>
    <row r="59" spans="1:4" ht="12" customHeight="1">
      <c r="A59" s="29">
        <f>A51+1</f>
        <v>8</v>
      </c>
      <c r="B59" s="21" t="s">
        <v>55</v>
      </c>
      <c r="C59" s="21" t="s">
        <v>76</v>
      </c>
      <c r="D59" s="19" t="s">
        <v>96</v>
      </c>
    </row>
    <row r="60" spans="1:4" ht="12" customHeight="1">
      <c r="A60" s="29"/>
      <c r="B60" s="21" t="s">
        <v>544</v>
      </c>
      <c r="C60" s="43">
        <v>0</v>
      </c>
      <c r="D60" s="24">
        <v>-80.8</v>
      </c>
    </row>
    <row r="61" spans="1:4" ht="12" customHeight="1">
      <c r="A61" s="29"/>
      <c r="B61" s="7" t="s">
        <v>77</v>
      </c>
      <c r="C61" s="43">
        <v>311</v>
      </c>
      <c r="D61" s="24">
        <v>-70.2</v>
      </c>
    </row>
    <row r="62" spans="1:4" ht="12" customHeight="1">
      <c r="A62" s="29"/>
      <c r="B62" s="7" t="s">
        <v>5</v>
      </c>
      <c r="C62" s="43">
        <v>504</v>
      </c>
      <c r="D62" s="24">
        <v>-66.6</v>
      </c>
    </row>
    <row r="63" spans="1:4" ht="12" customHeight="1">
      <c r="A63" s="29"/>
      <c r="B63" s="7"/>
      <c r="C63" s="43">
        <v>1760</v>
      </c>
      <c r="D63" s="24">
        <v>-46.6</v>
      </c>
    </row>
    <row r="64" spans="1:4" ht="12" customHeight="1">
      <c r="A64" s="29"/>
      <c r="B64" s="7"/>
      <c r="C64" s="43"/>
      <c r="D64" s="24"/>
    </row>
    <row r="65" spans="1:7" ht="12" customHeight="1">
      <c r="A65" s="29"/>
      <c r="B65" s="7"/>
      <c r="C65" s="43"/>
      <c r="D65" s="24"/>
      <c r="E65" s="7"/>
      <c r="F65" s="43"/>
      <c r="G65" s="24"/>
    </row>
    <row r="66" spans="1:10" ht="12" customHeight="1">
      <c r="A66" s="29"/>
      <c r="C66" s="22"/>
      <c r="D66" s="28"/>
      <c r="E66" s="7"/>
      <c r="F66" s="43"/>
      <c r="G66" s="24"/>
      <c r="I66" s="43"/>
      <c r="J66" s="28"/>
    </row>
    <row r="67" spans="1:8" ht="12" customHeight="1">
      <c r="A67" s="16">
        <f>A59+1</f>
        <v>9</v>
      </c>
      <c r="B67" s="21" t="s">
        <v>2</v>
      </c>
      <c r="C67" s="21" t="s">
        <v>76</v>
      </c>
      <c r="D67" s="19" t="s">
        <v>96</v>
      </c>
      <c r="H67" s="7"/>
    </row>
    <row r="68" spans="1:8" ht="12" customHeight="1">
      <c r="A68" s="16"/>
      <c r="B68" s="21" t="s">
        <v>545</v>
      </c>
      <c r="C68" s="43">
        <v>0</v>
      </c>
      <c r="D68" s="24">
        <v>-90.8</v>
      </c>
      <c r="H68" s="24"/>
    </row>
    <row r="69" spans="1:8" ht="12" customHeight="1">
      <c r="A69" s="16"/>
      <c r="B69" s="7" t="s">
        <v>77</v>
      </c>
      <c r="C69" s="43">
        <v>370</v>
      </c>
      <c r="D69" s="24">
        <v>-76</v>
      </c>
      <c r="H69" s="24"/>
    </row>
    <row r="70" spans="1:8" ht="12" customHeight="1">
      <c r="A70" s="16"/>
      <c r="B70" s="7" t="s">
        <v>5</v>
      </c>
      <c r="C70" s="43">
        <v>528</v>
      </c>
      <c r="D70" s="24">
        <v>-71.2</v>
      </c>
      <c r="H70" s="24"/>
    </row>
    <row r="71" spans="1:8" ht="12" customHeight="1">
      <c r="A71" s="16"/>
      <c r="B71" s="7" t="s">
        <v>78</v>
      </c>
      <c r="C71" s="43">
        <v>932</v>
      </c>
      <c r="D71" s="24">
        <v>-64</v>
      </c>
      <c r="H71" s="24"/>
    </row>
    <row r="72" spans="1:8" ht="12" customHeight="1">
      <c r="A72" s="16"/>
      <c r="B72" s="7"/>
      <c r="C72" s="43">
        <v>1760</v>
      </c>
      <c r="D72" s="24">
        <v>-57.4</v>
      </c>
      <c r="H72" s="24"/>
    </row>
    <row r="73" spans="1:8" ht="12" customHeight="1">
      <c r="A73" s="16"/>
      <c r="C73" s="22"/>
      <c r="D73" s="28"/>
      <c r="E73" s="7"/>
      <c r="F73" s="43"/>
      <c r="G73" s="24"/>
      <c r="H73" s="24"/>
    </row>
    <row r="74" spans="1:8" ht="12" customHeight="1">
      <c r="A74" s="16"/>
      <c r="C74" s="22"/>
      <c r="D74" s="28"/>
      <c r="E74" s="7"/>
      <c r="F74" s="43"/>
      <c r="G74" s="24"/>
      <c r="H74" s="24"/>
    </row>
    <row r="75" spans="1:8" ht="12" customHeight="1">
      <c r="A75" s="29">
        <f>A67+1</f>
        <v>10</v>
      </c>
      <c r="B75" s="21" t="s">
        <v>7</v>
      </c>
      <c r="C75" s="21" t="s">
        <v>76</v>
      </c>
      <c r="D75" s="19" t="s">
        <v>96</v>
      </c>
      <c r="E75" s="7"/>
      <c r="F75" s="17"/>
      <c r="G75" s="17"/>
      <c r="H75" s="19"/>
    </row>
    <row r="76" spans="1:8" ht="12" customHeight="1">
      <c r="A76" s="29"/>
      <c r="B76" s="21" t="s">
        <v>546</v>
      </c>
      <c r="C76" s="43">
        <v>0</v>
      </c>
      <c r="D76" s="24">
        <v>-94</v>
      </c>
      <c r="E76" s="17"/>
      <c r="F76" s="21"/>
      <c r="G76" s="7"/>
      <c r="H76" s="24"/>
    </row>
    <row r="77" spans="1:8" ht="12" customHeight="1">
      <c r="A77" s="29"/>
      <c r="B77" s="7" t="s">
        <v>77</v>
      </c>
      <c r="C77" s="43">
        <v>761</v>
      </c>
      <c r="D77" s="24">
        <v>-69.6</v>
      </c>
      <c r="E77" s="7"/>
      <c r="F77" s="7"/>
      <c r="G77" s="7"/>
      <c r="H77" s="24"/>
    </row>
    <row r="78" spans="1:8" ht="12" customHeight="1">
      <c r="A78" s="29"/>
      <c r="B78" s="7" t="s">
        <v>5</v>
      </c>
      <c r="C78" s="43">
        <v>794</v>
      </c>
      <c r="D78" s="24">
        <v>-69</v>
      </c>
      <c r="E78" s="7"/>
      <c r="F78" s="7"/>
      <c r="G78" s="7"/>
      <c r="H78" s="24"/>
    </row>
    <row r="79" spans="1:8" ht="12" customHeight="1">
      <c r="A79" s="29"/>
      <c r="B79" s="7" t="s">
        <v>78</v>
      </c>
      <c r="C79" s="43">
        <v>1556</v>
      </c>
      <c r="D79" s="24">
        <v>-72.5</v>
      </c>
      <c r="E79" s="7"/>
      <c r="F79" s="7"/>
      <c r="G79" s="7"/>
      <c r="H79" s="24"/>
    </row>
    <row r="80" spans="1:8" ht="12" customHeight="1">
      <c r="A80" s="29"/>
      <c r="B80" s="7"/>
      <c r="C80" s="43">
        <v>1760</v>
      </c>
      <c r="D80" s="24">
        <v>-73.6</v>
      </c>
      <c r="E80" s="7"/>
      <c r="F80" s="7"/>
      <c r="G80" s="7"/>
      <c r="H80" s="24"/>
    </row>
    <row r="81" spans="1:8" ht="12" customHeight="1">
      <c r="A81" s="29"/>
      <c r="C81" s="22"/>
      <c r="D81" s="28"/>
      <c r="E81" s="7"/>
      <c r="F81" s="7"/>
      <c r="G81" s="7"/>
      <c r="H81" s="24"/>
    </row>
    <row r="82" spans="1:8" ht="12" customHeight="1">
      <c r="A82" s="29"/>
      <c r="B82" s="7"/>
      <c r="C82" s="43"/>
      <c r="D82" s="24"/>
      <c r="E82" s="7"/>
      <c r="F82" s="7"/>
      <c r="G82" s="7"/>
      <c r="H82" s="24"/>
    </row>
    <row r="83" spans="1:8" ht="12" customHeight="1">
      <c r="A83" s="16">
        <f>A75+1</f>
        <v>11</v>
      </c>
      <c r="B83" s="17" t="s">
        <v>62</v>
      </c>
      <c r="C83" s="17" t="s">
        <v>76</v>
      </c>
      <c r="D83" s="19" t="s">
        <v>96</v>
      </c>
      <c r="E83" s="7"/>
      <c r="F83" s="17"/>
      <c r="G83" s="17"/>
      <c r="H83" s="19"/>
    </row>
    <row r="84" spans="1:8" ht="12" customHeight="1">
      <c r="A84" s="16"/>
      <c r="B84" s="33" t="s">
        <v>547</v>
      </c>
      <c r="C84" s="43">
        <v>0</v>
      </c>
      <c r="D84" s="24">
        <v>-98.5</v>
      </c>
      <c r="E84" s="17"/>
      <c r="F84" s="21"/>
      <c r="G84" s="7"/>
      <c r="H84" s="24"/>
    </row>
    <row r="85" spans="1:8" ht="12" customHeight="1">
      <c r="A85" s="16"/>
      <c r="B85" s="7" t="s">
        <v>5</v>
      </c>
      <c r="C85" s="43">
        <v>630</v>
      </c>
      <c r="D85" s="24">
        <v>-76.4</v>
      </c>
      <c r="E85" s="7"/>
      <c r="F85" s="7"/>
      <c r="G85" s="7"/>
      <c r="H85" s="24"/>
    </row>
    <row r="86" spans="1:8" ht="12" customHeight="1">
      <c r="A86" s="16"/>
      <c r="B86" s="7"/>
      <c r="C86" s="43">
        <v>1760</v>
      </c>
      <c r="D86" s="24">
        <v>-59.6</v>
      </c>
      <c r="E86" s="7"/>
      <c r="F86" s="7"/>
      <c r="G86" s="7"/>
      <c r="H86" s="24"/>
    </row>
    <row r="87" spans="1:8" ht="12" customHeight="1">
      <c r="A87" s="16"/>
      <c r="C87" s="22"/>
      <c r="D87" s="28"/>
      <c r="E87" s="7"/>
      <c r="F87" s="7"/>
      <c r="G87" s="7"/>
      <c r="H87" s="24"/>
    </row>
    <row r="88" spans="1:8" ht="12" customHeight="1">
      <c r="A88" s="16"/>
      <c r="C88" s="22"/>
      <c r="D88" s="28"/>
      <c r="E88" s="7"/>
      <c r="F88" s="7"/>
      <c r="G88" s="7"/>
      <c r="H88" s="24"/>
    </row>
    <row r="89" spans="1:8" ht="12" customHeight="1">
      <c r="A89" s="16"/>
      <c r="B89" s="7"/>
      <c r="C89" s="43"/>
      <c r="D89" s="24"/>
      <c r="E89" s="7"/>
      <c r="F89" s="7"/>
      <c r="G89" s="7"/>
      <c r="H89" s="24"/>
    </row>
    <row r="90" spans="1:8" ht="12" customHeight="1">
      <c r="A90" s="16"/>
      <c r="B90" s="7"/>
      <c r="C90" s="43"/>
      <c r="D90" s="24"/>
      <c r="E90" s="7"/>
      <c r="F90" s="7"/>
      <c r="G90" s="7"/>
      <c r="H90" s="7"/>
    </row>
    <row r="91" spans="1:8" ht="12" customHeight="1">
      <c r="A91" s="29">
        <f>A83+1</f>
        <v>12</v>
      </c>
      <c r="B91" s="21" t="s">
        <v>27</v>
      </c>
      <c r="C91" s="21" t="s">
        <v>76</v>
      </c>
      <c r="D91" s="19" t="s">
        <v>96</v>
      </c>
      <c r="E91" s="7"/>
      <c r="F91" s="7"/>
      <c r="G91" s="7"/>
      <c r="H91" s="7"/>
    </row>
    <row r="92" spans="1:8" ht="12" customHeight="1">
      <c r="A92" s="29"/>
      <c r="B92" s="21" t="s">
        <v>548</v>
      </c>
      <c r="C92" s="43">
        <v>0</v>
      </c>
      <c r="D92" s="24">
        <v>-129.1</v>
      </c>
      <c r="E92" s="7"/>
      <c r="F92" s="7"/>
      <c r="G92" s="7"/>
      <c r="H92" s="7"/>
    </row>
    <row r="93" spans="1:8" ht="12" customHeight="1">
      <c r="A93" s="29"/>
      <c r="B93" s="7" t="s">
        <v>78</v>
      </c>
      <c r="C93" s="43">
        <v>923</v>
      </c>
      <c r="D93" s="24">
        <v>-97.9</v>
      </c>
      <c r="E93" s="7"/>
      <c r="F93" s="7"/>
      <c r="G93" s="7"/>
      <c r="H93" s="7"/>
    </row>
    <row r="94" spans="1:8" ht="12" customHeight="1">
      <c r="A94" s="29"/>
      <c r="B94" s="7" t="s">
        <v>77</v>
      </c>
      <c r="C94" s="43">
        <v>984</v>
      </c>
      <c r="D94" s="24">
        <v>-95.6</v>
      </c>
      <c r="E94" s="7"/>
      <c r="F94" s="7"/>
      <c r="G94" s="7"/>
      <c r="H94" s="7"/>
    </row>
    <row r="95" spans="1:8" ht="12" customHeight="1">
      <c r="A95" s="29"/>
      <c r="B95" s="7" t="s">
        <v>79</v>
      </c>
      <c r="C95" s="43">
        <v>1363</v>
      </c>
      <c r="D95" s="24">
        <v>-85.8</v>
      </c>
      <c r="E95" s="7"/>
      <c r="F95" s="7"/>
      <c r="G95" s="7"/>
      <c r="H95" s="7"/>
    </row>
    <row r="96" spans="1:4" ht="12" customHeight="1">
      <c r="A96" s="29"/>
      <c r="B96" s="7" t="s">
        <v>5</v>
      </c>
      <c r="C96" s="43">
        <v>1557</v>
      </c>
      <c r="D96" s="24">
        <v>-77</v>
      </c>
    </row>
    <row r="97" spans="1:4" ht="12" customHeight="1">
      <c r="A97" s="29"/>
      <c r="B97" s="7"/>
      <c r="C97" s="43">
        <v>1760</v>
      </c>
      <c r="D97" s="24">
        <v>-71.6</v>
      </c>
    </row>
    <row r="98" spans="1:4" ht="12" customHeight="1">
      <c r="A98" s="29"/>
      <c r="B98" s="7"/>
      <c r="C98" s="43"/>
      <c r="D98" s="24"/>
    </row>
    <row r="99" spans="1:4" ht="12" customHeight="1">
      <c r="A99" s="16">
        <f>A91+1</f>
        <v>13</v>
      </c>
      <c r="B99" s="21" t="s">
        <v>26</v>
      </c>
      <c r="C99" s="21" t="s">
        <v>76</v>
      </c>
      <c r="D99" s="19" t="s">
        <v>96</v>
      </c>
    </row>
    <row r="100" spans="1:4" ht="12" customHeight="1">
      <c r="A100" s="16"/>
      <c r="B100" s="21" t="s">
        <v>549</v>
      </c>
      <c r="C100" s="43">
        <v>0</v>
      </c>
      <c r="D100" s="24">
        <v>-174.8</v>
      </c>
    </row>
    <row r="101" spans="1:4" ht="12" customHeight="1">
      <c r="A101" s="16"/>
      <c r="B101" s="7" t="s">
        <v>78</v>
      </c>
      <c r="C101" s="43">
        <v>454</v>
      </c>
      <c r="D101" s="24">
        <v>-158.4</v>
      </c>
    </row>
    <row r="102" spans="1:4" ht="12" customHeight="1">
      <c r="A102" s="16"/>
      <c r="B102" s="7" t="s">
        <v>77</v>
      </c>
      <c r="C102" s="43">
        <v>823</v>
      </c>
      <c r="D102" s="24">
        <v>-144.3</v>
      </c>
    </row>
    <row r="103" spans="1:4" ht="12" customHeight="1">
      <c r="A103" s="16"/>
      <c r="B103" s="7" t="s">
        <v>79</v>
      </c>
      <c r="C103" s="43">
        <v>1597</v>
      </c>
      <c r="D103" s="24">
        <v>-126.2</v>
      </c>
    </row>
    <row r="104" spans="1:4" ht="12" customHeight="1">
      <c r="A104" s="16"/>
      <c r="B104" s="7"/>
      <c r="C104" s="43">
        <v>1611</v>
      </c>
      <c r="D104" s="24">
        <v>-125.3</v>
      </c>
    </row>
    <row r="105" spans="1:4" ht="12" customHeight="1">
      <c r="A105" s="16"/>
      <c r="B105" s="7"/>
      <c r="C105" s="43"/>
      <c r="D105" s="24"/>
    </row>
    <row r="106" spans="1:4" ht="12" customHeight="1">
      <c r="A106" s="16"/>
      <c r="B106" s="7"/>
      <c r="C106" s="43"/>
      <c r="D106" s="24"/>
    </row>
    <row r="107" spans="1:4" ht="12" customHeight="1">
      <c r="A107" s="29">
        <f>A99+1</f>
        <v>14</v>
      </c>
      <c r="B107" s="21" t="s">
        <v>31</v>
      </c>
      <c r="C107" s="21" t="s">
        <v>76</v>
      </c>
      <c r="D107" s="19" t="s">
        <v>96</v>
      </c>
    </row>
    <row r="108" spans="1:4" ht="12" customHeight="1">
      <c r="A108" s="29"/>
      <c r="B108" s="21" t="s">
        <v>550</v>
      </c>
      <c r="C108" s="43">
        <v>0</v>
      </c>
      <c r="D108" s="24">
        <v>-177.1</v>
      </c>
    </row>
    <row r="109" spans="1:4" ht="12" customHeight="1">
      <c r="A109" s="29"/>
      <c r="B109" s="7" t="s">
        <v>78</v>
      </c>
      <c r="C109" s="43">
        <v>371</v>
      </c>
      <c r="D109" s="24">
        <v>-164.6</v>
      </c>
    </row>
    <row r="110" spans="1:4" ht="12" customHeight="1">
      <c r="A110" s="29"/>
      <c r="B110" s="7" t="s">
        <v>77</v>
      </c>
      <c r="C110" s="43">
        <v>1020</v>
      </c>
      <c r="D110" s="24">
        <v>-136.2</v>
      </c>
    </row>
    <row r="111" spans="1:4" ht="12" customHeight="1">
      <c r="A111" s="29"/>
      <c r="B111" s="7" t="s">
        <v>79</v>
      </c>
      <c r="C111" s="43">
        <v>1156</v>
      </c>
      <c r="D111" s="24">
        <v>-133.5</v>
      </c>
    </row>
    <row r="112" spans="1:4" ht="12" customHeight="1">
      <c r="A112" s="29"/>
      <c r="B112" s="7" t="s">
        <v>5</v>
      </c>
      <c r="C112" s="43">
        <v>1720</v>
      </c>
      <c r="D112" s="24">
        <v>-98.1</v>
      </c>
    </row>
    <row r="113" spans="1:4" ht="12" customHeight="1">
      <c r="A113" s="29"/>
      <c r="B113" s="7"/>
      <c r="C113" s="43"/>
      <c r="D113" s="24"/>
    </row>
    <row r="114" spans="1:4" ht="12" customHeight="1">
      <c r="A114" s="29"/>
      <c r="B114" s="7"/>
      <c r="C114" s="43"/>
      <c r="D114" s="24"/>
    </row>
    <row r="115" spans="1:4" ht="12" customHeight="1">
      <c r="A115" s="16">
        <f>A107+1</f>
        <v>15</v>
      </c>
      <c r="B115" s="21" t="s">
        <v>24</v>
      </c>
      <c r="C115" s="21" t="s">
        <v>76</v>
      </c>
      <c r="D115" s="19" t="s">
        <v>96</v>
      </c>
    </row>
    <row r="116" spans="1:4" ht="12" customHeight="1">
      <c r="A116" s="16"/>
      <c r="B116" s="21" t="s">
        <v>551</v>
      </c>
      <c r="C116" s="43">
        <v>0</v>
      </c>
      <c r="D116" s="24">
        <v>-196.4</v>
      </c>
    </row>
    <row r="117" spans="1:4" ht="12" customHeight="1">
      <c r="A117" s="16"/>
      <c r="B117" s="7" t="s">
        <v>78</v>
      </c>
      <c r="C117" s="43">
        <v>336</v>
      </c>
      <c r="D117" s="24">
        <v>-180.2</v>
      </c>
    </row>
    <row r="118" spans="1:4" ht="12" customHeight="1">
      <c r="A118" s="16"/>
      <c r="B118" s="7" t="s">
        <v>77</v>
      </c>
      <c r="C118" s="43">
        <v>1007</v>
      </c>
      <c r="D118" s="24">
        <v>-150.6</v>
      </c>
    </row>
    <row r="119" spans="1:4" ht="12" customHeight="1">
      <c r="A119" s="16"/>
      <c r="B119" s="7" t="s">
        <v>79</v>
      </c>
      <c r="C119" s="43">
        <v>1031</v>
      </c>
      <c r="D119" s="24">
        <v>-150</v>
      </c>
    </row>
    <row r="120" spans="1:4" ht="12" customHeight="1">
      <c r="A120" s="16"/>
      <c r="B120" s="7" t="s">
        <v>5</v>
      </c>
      <c r="C120" s="43">
        <v>1657</v>
      </c>
      <c r="D120" s="24">
        <v>-111.1</v>
      </c>
    </row>
    <row r="121" spans="1:4" ht="12" customHeight="1">
      <c r="A121" s="16"/>
      <c r="B121" s="7"/>
      <c r="C121" s="43"/>
      <c r="D121" s="24"/>
    </row>
    <row r="122" spans="1:4" ht="12" customHeight="1">
      <c r="A122" s="16"/>
      <c r="C122" s="43"/>
      <c r="D122" s="28"/>
    </row>
    <row r="123" spans="1:5" ht="12" customHeight="1">
      <c r="A123" s="29">
        <f>A115+1</f>
        <v>16</v>
      </c>
      <c r="B123" s="17"/>
      <c r="C123" s="17"/>
      <c r="D123" s="19"/>
      <c r="E123" s="17"/>
    </row>
    <row r="124" spans="1:5" ht="12" customHeight="1">
      <c r="A124" s="29"/>
      <c r="B124" s="33"/>
      <c r="C124" s="43"/>
      <c r="D124" s="24"/>
      <c r="E124" s="7"/>
    </row>
    <row r="125" spans="1:5" ht="12" customHeight="1">
      <c r="A125" s="29"/>
      <c r="B125" s="7"/>
      <c r="C125" s="43"/>
      <c r="D125" s="24"/>
      <c r="E125" s="7"/>
    </row>
    <row r="126" spans="1:5" ht="12" customHeight="1">
      <c r="A126" s="29"/>
      <c r="C126" s="43"/>
      <c r="D126" s="24"/>
      <c r="E126" s="7"/>
    </row>
    <row r="127" spans="1:5" ht="12" customHeight="1">
      <c r="A127" s="29"/>
      <c r="C127" s="43"/>
      <c r="D127" s="28"/>
      <c r="E127" s="7"/>
    </row>
    <row r="128" spans="1:5" ht="12" customHeight="1">
      <c r="A128" s="29"/>
      <c r="C128" s="43"/>
      <c r="D128" s="28"/>
      <c r="E128" s="7"/>
    </row>
    <row r="129" spans="1:5" ht="12" customHeight="1">
      <c r="A129" s="29"/>
      <c r="C129" s="43"/>
      <c r="D129" s="28"/>
      <c r="E129" s="7"/>
    </row>
    <row r="130" spans="1:5" ht="12" customHeight="1">
      <c r="A130" s="29"/>
      <c r="C130" s="43"/>
      <c r="D130" s="28"/>
      <c r="E130" s="7"/>
    </row>
    <row r="131" ht="12" customHeight="1">
      <c r="A131" s="16">
        <f>A123+1</f>
        <v>17</v>
      </c>
    </row>
    <row r="132" ht="12" customHeight="1">
      <c r="A132" s="16"/>
    </row>
    <row r="133" ht="12" customHeight="1">
      <c r="A133" s="16"/>
    </row>
    <row r="134" ht="12" customHeight="1">
      <c r="A134" s="16"/>
    </row>
    <row r="135" ht="12" customHeight="1">
      <c r="A135" s="16"/>
    </row>
    <row r="136" spans="1:7" ht="12" customHeight="1">
      <c r="A136" s="16"/>
      <c r="E136" s="27"/>
      <c r="F136" s="43"/>
      <c r="G136" s="24"/>
    </row>
    <row r="137" spans="1:7" ht="12" customHeight="1">
      <c r="A137" s="16"/>
      <c r="E137" s="7"/>
      <c r="F137" s="43"/>
      <c r="G137" s="24"/>
    </row>
    <row r="138" spans="1:7" ht="12" customHeight="1">
      <c r="A138" s="16"/>
      <c r="E138" s="7"/>
      <c r="F138" s="43"/>
      <c r="G138" s="24"/>
    </row>
    <row r="139" ht="12" customHeight="1">
      <c r="A139" s="29">
        <f>A131+1</f>
        <v>18</v>
      </c>
    </row>
    <row r="140" ht="12" customHeight="1">
      <c r="A140" s="29"/>
    </row>
    <row r="141" ht="12" customHeight="1">
      <c r="A141" s="29"/>
    </row>
    <row r="142" ht="12" customHeight="1">
      <c r="A142" s="29"/>
    </row>
    <row r="143" ht="12" customHeight="1">
      <c r="A143" s="29"/>
    </row>
    <row r="144" ht="12" customHeight="1">
      <c r="A144" s="29"/>
    </row>
    <row r="145" ht="12" customHeight="1">
      <c r="A145" s="29"/>
    </row>
    <row r="146" ht="12" customHeight="1">
      <c r="A146" s="29"/>
    </row>
    <row r="147" ht="12" customHeight="1">
      <c r="A147" s="16">
        <f>A139+1</f>
        <v>19</v>
      </c>
    </row>
    <row r="148" ht="12" customHeight="1">
      <c r="A148" s="16"/>
    </row>
    <row r="149" ht="12" customHeight="1">
      <c r="A149" s="16"/>
    </row>
    <row r="150" ht="12" customHeight="1">
      <c r="A150" s="16"/>
    </row>
    <row r="151" spans="1:7" ht="12" customHeight="1">
      <c r="A151" s="16"/>
      <c r="F151" s="43"/>
      <c r="G151" s="28"/>
    </row>
    <row r="152" spans="1:7" ht="12" customHeight="1">
      <c r="A152" s="16"/>
      <c r="F152" s="43"/>
      <c r="G152" s="28"/>
    </row>
    <row r="153" spans="1:7" ht="12" customHeight="1">
      <c r="A153" s="16"/>
      <c r="F153" s="43"/>
      <c r="G153" s="28"/>
    </row>
    <row r="154" spans="1:5" ht="12" customHeight="1">
      <c r="A154" s="16"/>
      <c r="B154" s="139"/>
      <c r="C154" s="49"/>
      <c r="D154" s="139"/>
      <c r="E154" s="7"/>
    </row>
    <row r="155" spans="1:4" ht="12" customHeight="1">
      <c r="A155" s="29">
        <v>1</v>
      </c>
      <c r="B155" s="17" t="s">
        <v>2</v>
      </c>
      <c r="C155" s="17" t="s">
        <v>76</v>
      </c>
      <c r="D155" s="19" t="s">
        <v>96</v>
      </c>
    </row>
    <row r="156" spans="1:4" ht="12" customHeight="1">
      <c r="A156" s="29"/>
      <c r="B156" s="33" t="s">
        <v>552</v>
      </c>
      <c r="C156" s="43">
        <v>0</v>
      </c>
      <c r="D156" s="24">
        <v>-90.8</v>
      </c>
    </row>
    <row r="157" spans="1:4" ht="12" customHeight="1">
      <c r="A157" s="29"/>
      <c r="B157" s="7" t="s">
        <v>77</v>
      </c>
      <c r="C157" s="43">
        <v>370</v>
      </c>
      <c r="D157" s="24">
        <v>-76</v>
      </c>
    </row>
    <row r="158" spans="1:4" ht="12" customHeight="1">
      <c r="A158" s="29"/>
      <c r="B158" s="7" t="s">
        <v>5</v>
      </c>
      <c r="C158" s="43">
        <v>528</v>
      </c>
      <c r="D158" s="24">
        <v>-71.2</v>
      </c>
    </row>
    <row r="159" spans="1:7" ht="12" customHeight="1">
      <c r="A159" s="29"/>
      <c r="B159" s="7" t="s">
        <v>78</v>
      </c>
      <c r="C159" s="43">
        <v>932</v>
      </c>
      <c r="D159" s="24">
        <v>-64</v>
      </c>
      <c r="E159" s="7"/>
      <c r="F159" s="7"/>
      <c r="G159" s="7"/>
    </row>
    <row r="160" spans="1:7" ht="12" customHeight="1">
      <c r="A160" s="29"/>
      <c r="B160" s="7"/>
      <c r="C160" s="43">
        <v>1760</v>
      </c>
      <c r="D160" s="24">
        <v>-57.4</v>
      </c>
      <c r="E160" s="7"/>
      <c r="F160" s="7"/>
      <c r="G160" s="7"/>
    </row>
    <row r="161" spans="1:7" ht="12" customHeight="1">
      <c r="A161" s="29"/>
      <c r="B161" s="7"/>
      <c r="C161" s="43"/>
      <c r="D161" s="24"/>
      <c r="E161" s="7"/>
      <c r="F161" s="7"/>
      <c r="G161" s="7"/>
    </row>
    <row r="162" spans="1:7" ht="12" customHeight="1">
      <c r="A162" s="29"/>
      <c r="B162" s="7"/>
      <c r="C162" s="43"/>
      <c r="D162" s="24"/>
      <c r="E162" s="7"/>
      <c r="F162" s="7"/>
      <c r="G162" s="7"/>
    </row>
    <row r="163" spans="1:4" ht="12" customHeight="1">
      <c r="A163" s="16">
        <f>A155+1</f>
        <v>2</v>
      </c>
      <c r="B163" s="17" t="s">
        <v>5</v>
      </c>
      <c r="C163" s="17" t="s">
        <v>76</v>
      </c>
      <c r="D163" s="19" t="s">
        <v>96</v>
      </c>
    </row>
    <row r="164" spans="1:4" ht="12" customHeight="1">
      <c r="A164" s="16"/>
      <c r="B164" s="33" t="s">
        <v>540</v>
      </c>
      <c r="C164" s="43">
        <v>0</v>
      </c>
      <c r="D164" s="24">
        <v>-42.8</v>
      </c>
    </row>
    <row r="165" spans="1:4" ht="12" customHeight="1">
      <c r="A165" s="16"/>
      <c r="B165" s="7" t="s">
        <v>5</v>
      </c>
      <c r="C165" s="43">
        <v>364</v>
      </c>
      <c r="D165" s="24">
        <v>-37.6</v>
      </c>
    </row>
    <row r="166" spans="1:11" ht="12" customHeight="1">
      <c r="A166" s="16"/>
      <c r="B166" s="7"/>
      <c r="C166" s="43">
        <v>1760</v>
      </c>
      <c r="D166" s="24">
        <v>-25.6</v>
      </c>
      <c r="I166" s="7"/>
      <c r="J166" s="7"/>
      <c r="K166" s="7"/>
    </row>
    <row r="167" spans="1:11" ht="12" customHeight="1">
      <c r="A167" s="16"/>
      <c r="I167" s="7"/>
      <c r="J167" s="7"/>
      <c r="K167" s="7"/>
    </row>
    <row r="168" spans="1:11" ht="12" customHeight="1">
      <c r="A168" s="16"/>
      <c r="I168" s="7"/>
      <c r="J168" s="7"/>
      <c r="K168" s="7"/>
    </row>
    <row r="169" spans="1:11" ht="12" customHeight="1">
      <c r="A169" s="16"/>
      <c r="I169" s="7"/>
      <c r="J169" s="7"/>
      <c r="K169" s="7"/>
    </row>
    <row r="170" spans="1:11" ht="12" customHeight="1">
      <c r="A170" s="16"/>
      <c r="I170" s="7"/>
      <c r="J170" s="7"/>
      <c r="K170" s="7"/>
    </row>
    <row r="171" spans="1:4" ht="12" customHeight="1">
      <c r="A171" s="29">
        <f>A163+1</f>
        <v>3</v>
      </c>
      <c r="B171" s="17" t="s">
        <v>7</v>
      </c>
      <c r="C171" s="17" t="s">
        <v>76</v>
      </c>
      <c r="D171" s="19" t="s">
        <v>96</v>
      </c>
    </row>
    <row r="172" spans="1:4" ht="12" customHeight="1">
      <c r="A172" s="29"/>
      <c r="B172" s="33" t="s">
        <v>553</v>
      </c>
      <c r="C172" s="43">
        <v>0</v>
      </c>
      <c r="D172" s="24">
        <v>-94</v>
      </c>
    </row>
    <row r="173" spans="1:4" ht="12" customHeight="1">
      <c r="A173" s="29"/>
      <c r="B173" s="7" t="s">
        <v>77</v>
      </c>
      <c r="C173" s="43">
        <v>761</v>
      </c>
      <c r="D173" s="24">
        <v>-69.6</v>
      </c>
    </row>
    <row r="174" spans="1:4" ht="12" customHeight="1">
      <c r="A174" s="29"/>
      <c r="B174" s="7" t="s">
        <v>5</v>
      </c>
      <c r="C174" s="43">
        <v>794</v>
      </c>
      <c r="D174" s="24">
        <v>-69</v>
      </c>
    </row>
    <row r="175" spans="1:4" ht="12" customHeight="1">
      <c r="A175" s="29"/>
      <c r="B175" s="7" t="s">
        <v>78</v>
      </c>
      <c r="C175" s="43">
        <v>1556</v>
      </c>
      <c r="D175" s="24">
        <v>-72.5</v>
      </c>
    </row>
    <row r="176" spans="1:4" ht="12" customHeight="1">
      <c r="A176" s="29"/>
      <c r="B176" s="7"/>
      <c r="C176" s="43">
        <v>1760</v>
      </c>
      <c r="D176" s="24">
        <v>-73.6</v>
      </c>
    </row>
    <row r="177" spans="1:4" ht="12" customHeight="1">
      <c r="A177" s="29"/>
      <c r="B177" s="7"/>
      <c r="C177" s="43"/>
      <c r="D177" s="24"/>
    </row>
    <row r="178" spans="1:4" ht="12" customHeight="1">
      <c r="A178" s="29"/>
      <c r="B178" s="7"/>
      <c r="C178" s="43"/>
      <c r="D178" s="24"/>
    </row>
    <row r="179" spans="1:4" ht="12" customHeight="1">
      <c r="A179" s="16">
        <f>A171+1</f>
        <v>4</v>
      </c>
      <c r="B179" s="17" t="s">
        <v>330</v>
      </c>
      <c r="C179" s="17" t="s">
        <v>76</v>
      </c>
      <c r="D179" s="19" t="s">
        <v>96</v>
      </c>
    </row>
    <row r="180" spans="1:4" ht="12" customHeight="1">
      <c r="A180" s="16"/>
      <c r="B180" s="33" t="s">
        <v>536</v>
      </c>
      <c r="C180" s="43">
        <v>0</v>
      </c>
      <c r="D180" s="24">
        <v>9.8</v>
      </c>
    </row>
    <row r="181" spans="1:4" ht="12" customHeight="1">
      <c r="A181" s="16"/>
      <c r="B181" s="7" t="s">
        <v>78</v>
      </c>
      <c r="C181" s="43">
        <v>266</v>
      </c>
      <c r="D181" s="24">
        <v>1.5</v>
      </c>
    </row>
    <row r="182" spans="1:4" ht="12" customHeight="1">
      <c r="A182" s="16"/>
      <c r="B182" s="7"/>
      <c r="C182" s="43">
        <v>333</v>
      </c>
      <c r="D182" s="24">
        <v>0</v>
      </c>
    </row>
    <row r="183" spans="1:4" ht="12" customHeight="1">
      <c r="A183" s="16"/>
      <c r="C183" s="43"/>
      <c r="D183" s="28"/>
    </row>
    <row r="184" ht="12" customHeight="1">
      <c r="A184" s="16"/>
    </row>
    <row r="185" ht="12" customHeight="1">
      <c r="A185" s="16"/>
    </row>
    <row r="186" ht="12" customHeight="1">
      <c r="A186" s="16"/>
    </row>
    <row r="187" spans="1:4" ht="12" customHeight="1">
      <c r="A187" s="29">
        <f>A179+1</f>
        <v>5</v>
      </c>
      <c r="B187" s="17" t="s">
        <v>16</v>
      </c>
      <c r="C187" s="17" t="s">
        <v>76</v>
      </c>
      <c r="D187" s="19" t="s">
        <v>96</v>
      </c>
    </row>
    <row r="188" spans="1:4" ht="12" customHeight="1">
      <c r="A188" s="29"/>
      <c r="B188" s="33" t="s">
        <v>554</v>
      </c>
      <c r="C188" s="43">
        <v>0</v>
      </c>
      <c r="D188" s="24">
        <v>-65</v>
      </c>
    </row>
    <row r="189" spans="1:4" ht="12" customHeight="1">
      <c r="A189" s="29"/>
      <c r="B189" s="7" t="s">
        <v>77</v>
      </c>
      <c r="C189" s="43">
        <v>964</v>
      </c>
      <c r="D189" s="24">
        <v>-38.6</v>
      </c>
    </row>
    <row r="190" spans="1:4" ht="12" customHeight="1">
      <c r="A190" s="29"/>
      <c r="B190" s="7" t="s">
        <v>5</v>
      </c>
      <c r="C190" s="43">
        <v>1207</v>
      </c>
      <c r="D190" s="24">
        <v>-35.6</v>
      </c>
    </row>
    <row r="191" spans="1:4" ht="12" customHeight="1">
      <c r="A191" s="29"/>
      <c r="B191" s="7"/>
      <c r="C191" s="43">
        <v>1760</v>
      </c>
      <c r="D191" s="24">
        <v>-40.8</v>
      </c>
    </row>
    <row r="192" spans="1:4" ht="12" customHeight="1">
      <c r="A192" s="29"/>
      <c r="B192" s="7"/>
      <c r="C192" s="43"/>
      <c r="D192" s="24"/>
    </row>
    <row r="193" spans="1:4" ht="12" customHeight="1">
      <c r="A193" s="29"/>
      <c r="B193" s="7"/>
      <c r="C193" s="43"/>
      <c r="D193" s="24"/>
    </row>
    <row r="194" spans="1:4" ht="12" customHeight="1">
      <c r="A194" s="29"/>
      <c r="B194" s="7"/>
      <c r="C194" s="43"/>
      <c r="D194" s="24"/>
    </row>
    <row r="195" spans="1:4" ht="12" customHeight="1">
      <c r="A195" s="16">
        <f>A187+1</f>
        <v>6</v>
      </c>
      <c r="B195" s="17" t="s">
        <v>19</v>
      </c>
      <c r="C195" s="17" t="s">
        <v>76</v>
      </c>
      <c r="D195" s="19" t="s">
        <v>96</v>
      </c>
    </row>
    <row r="196" spans="1:4" ht="12" customHeight="1">
      <c r="A196" s="16"/>
      <c r="B196" s="33" t="s">
        <v>555</v>
      </c>
      <c r="C196" s="43">
        <v>0</v>
      </c>
      <c r="D196" s="24">
        <v>-25.6</v>
      </c>
    </row>
    <row r="197" spans="1:4" ht="12" customHeight="1">
      <c r="A197" s="16"/>
      <c r="B197" s="7"/>
      <c r="C197" s="43">
        <v>1760</v>
      </c>
      <c r="D197" s="24">
        <v>-31.2</v>
      </c>
    </row>
    <row r="198" spans="1:4" ht="12" customHeight="1">
      <c r="A198" s="16"/>
      <c r="C198" s="22"/>
      <c r="D198" s="28"/>
    </row>
    <row r="199" spans="1:4" ht="12" customHeight="1">
      <c r="A199" s="16"/>
      <c r="C199" s="22"/>
      <c r="D199" s="28"/>
    </row>
    <row r="200" spans="1:4" ht="12" customHeight="1">
      <c r="A200" s="16"/>
      <c r="C200" s="22"/>
      <c r="D200" s="28"/>
    </row>
    <row r="201" spans="1:4" ht="12" customHeight="1">
      <c r="A201" s="16"/>
      <c r="C201" s="22"/>
      <c r="D201" s="28"/>
    </row>
    <row r="202" spans="1:4" ht="12" customHeight="1">
      <c r="A202" s="16"/>
      <c r="B202" s="7"/>
      <c r="C202" s="43"/>
      <c r="D202" s="24"/>
    </row>
    <row r="203" spans="1:4" ht="12" customHeight="1">
      <c r="A203" s="29">
        <f>A195+1</f>
        <v>7</v>
      </c>
      <c r="B203" s="17" t="s">
        <v>21</v>
      </c>
      <c r="C203" s="17" t="s">
        <v>76</v>
      </c>
      <c r="D203" s="19" t="s">
        <v>96</v>
      </c>
    </row>
    <row r="204" spans="1:4" ht="12" customHeight="1">
      <c r="A204" s="29"/>
      <c r="B204" s="33" t="s">
        <v>556</v>
      </c>
      <c r="C204" s="43">
        <v>0</v>
      </c>
      <c r="D204" s="24">
        <v>-48.3</v>
      </c>
    </row>
    <row r="205" spans="1:4" ht="12" customHeight="1">
      <c r="A205" s="29"/>
      <c r="B205" s="7" t="s">
        <v>77</v>
      </c>
      <c r="C205" s="43">
        <v>514</v>
      </c>
      <c r="D205" s="24">
        <v>-29.5</v>
      </c>
    </row>
    <row r="206" spans="1:4" ht="12" customHeight="1">
      <c r="A206" s="29"/>
      <c r="B206" s="7" t="s">
        <v>5</v>
      </c>
      <c r="C206" s="43">
        <v>592</v>
      </c>
      <c r="D206" s="24">
        <v>-27.5</v>
      </c>
    </row>
    <row r="207" spans="1:4" ht="12" customHeight="1">
      <c r="A207" s="29"/>
      <c r="B207" s="27" t="s">
        <v>79</v>
      </c>
      <c r="C207" s="43">
        <v>630</v>
      </c>
      <c r="D207" s="24">
        <v>-27.4</v>
      </c>
    </row>
    <row r="208" spans="1:4" ht="12" customHeight="1">
      <c r="A208" s="29"/>
      <c r="B208" s="27"/>
      <c r="C208" s="43">
        <v>1760</v>
      </c>
      <c r="D208" s="24">
        <v>-1.8</v>
      </c>
    </row>
    <row r="209" spans="1:4" ht="12" customHeight="1">
      <c r="A209" s="29"/>
      <c r="B209" s="7"/>
      <c r="C209" s="43"/>
      <c r="D209" s="24"/>
    </row>
    <row r="210" spans="1:4" ht="12" customHeight="1">
      <c r="A210" s="29"/>
      <c r="B210" s="7"/>
      <c r="C210" s="43"/>
      <c r="D210" s="24"/>
    </row>
    <row r="211" spans="1:4" ht="12" customHeight="1">
      <c r="A211" s="16">
        <f>A203+1</f>
        <v>8</v>
      </c>
      <c r="B211" s="17" t="s">
        <v>24</v>
      </c>
      <c r="C211" s="17" t="s">
        <v>76</v>
      </c>
      <c r="D211" s="19" t="s">
        <v>96</v>
      </c>
    </row>
    <row r="212" spans="1:4" ht="12" customHeight="1">
      <c r="A212" s="16"/>
      <c r="B212" s="33" t="s">
        <v>557</v>
      </c>
      <c r="C212" s="43">
        <v>0</v>
      </c>
      <c r="D212" s="24">
        <v>-196.4</v>
      </c>
    </row>
    <row r="213" spans="1:4" ht="12" customHeight="1">
      <c r="A213" s="16"/>
      <c r="B213" s="7" t="s">
        <v>78</v>
      </c>
      <c r="C213" s="43">
        <v>336</v>
      </c>
      <c r="D213" s="24">
        <v>-180.2</v>
      </c>
    </row>
    <row r="214" spans="1:4" ht="12" customHeight="1">
      <c r="A214" s="16"/>
      <c r="B214" s="7" t="s">
        <v>77</v>
      </c>
      <c r="C214" s="43">
        <v>1007</v>
      </c>
      <c r="D214" s="24">
        <v>-150.6</v>
      </c>
    </row>
    <row r="215" spans="1:11" ht="12" customHeight="1">
      <c r="A215" s="16"/>
      <c r="B215" s="27" t="s">
        <v>79</v>
      </c>
      <c r="C215" s="43">
        <v>1031</v>
      </c>
      <c r="D215" s="24">
        <v>-150</v>
      </c>
      <c r="I215" s="7"/>
      <c r="J215" s="7"/>
      <c r="K215" s="7"/>
    </row>
    <row r="216" spans="1:11" ht="12" customHeight="1">
      <c r="A216" s="16"/>
      <c r="B216" s="27" t="s">
        <v>5</v>
      </c>
      <c r="C216" s="43">
        <v>1657</v>
      </c>
      <c r="D216" s="24">
        <v>-111.1</v>
      </c>
      <c r="I216" s="7"/>
      <c r="J216" s="7"/>
      <c r="K216" s="7"/>
    </row>
    <row r="217" spans="1:11" ht="12" customHeight="1">
      <c r="A217" s="16"/>
      <c r="B217" s="7"/>
      <c r="C217" s="43"/>
      <c r="D217" s="24"/>
      <c r="I217" s="7"/>
      <c r="J217" s="7"/>
      <c r="K217" s="7"/>
    </row>
    <row r="218" spans="1:11" ht="12" customHeight="1">
      <c r="A218" s="16"/>
      <c r="B218" s="7"/>
      <c r="C218" s="43"/>
      <c r="D218" s="24"/>
      <c r="I218" s="7"/>
      <c r="J218" s="7"/>
      <c r="K218" s="7"/>
    </row>
    <row r="219" spans="1:11" ht="12" customHeight="1">
      <c r="A219" s="29">
        <f>A211+1</f>
        <v>9</v>
      </c>
      <c r="B219" s="17" t="s">
        <v>26</v>
      </c>
      <c r="C219" s="17" t="s">
        <v>76</v>
      </c>
      <c r="D219" s="19" t="s">
        <v>96</v>
      </c>
      <c r="I219" s="17"/>
      <c r="J219" s="17"/>
      <c r="K219" s="19"/>
    </row>
    <row r="220" spans="1:11" ht="12" customHeight="1">
      <c r="A220" s="29"/>
      <c r="B220" s="33" t="s">
        <v>558</v>
      </c>
      <c r="C220" s="43">
        <v>0</v>
      </c>
      <c r="D220" s="24">
        <v>-174.8</v>
      </c>
      <c r="I220" s="33"/>
      <c r="J220" s="43"/>
      <c r="K220" s="24"/>
    </row>
    <row r="221" spans="1:11" ht="12" customHeight="1">
      <c r="A221" s="29"/>
      <c r="B221" s="7" t="s">
        <v>78</v>
      </c>
      <c r="C221" s="43">
        <v>454</v>
      </c>
      <c r="D221" s="24">
        <v>-158.4</v>
      </c>
      <c r="I221" s="7"/>
      <c r="J221" s="43"/>
      <c r="K221" s="24"/>
    </row>
    <row r="222" spans="1:11" ht="12" customHeight="1">
      <c r="A222" s="29"/>
      <c r="B222" s="7" t="s">
        <v>77</v>
      </c>
      <c r="C222" s="43">
        <v>823</v>
      </c>
      <c r="D222" s="24">
        <v>-144.3</v>
      </c>
      <c r="I222" s="7"/>
      <c r="J222" s="43"/>
      <c r="K222" s="24"/>
    </row>
    <row r="223" spans="1:4" ht="12" customHeight="1">
      <c r="A223" s="29"/>
      <c r="B223" s="7" t="s">
        <v>79</v>
      </c>
      <c r="C223" s="43">
        <v>1597</v>
      </c>
      <c r="D223" s="24">
        <v>-126.2</v>
      </c>
    </row>
    <row r="224" spans="1:4" ht="12" customHeight="1">
      <c r="A224" s="29"/>
      <c r="B224" s="7"/>
      <c r="C224" s="43">
        <v>1611</v>
      </c>
      <c r="D224" s="24">
        <v>-125.3</v>
      </c>
    </row>
    <row r="225" ht="12" customHeight="1">
      <c r="A225" s="29"/>
    </row>
    <row r="226" ht="12" customHeight="1">
      <c r="A226" s="29"/>
    </row>
    <row r="227" spans="1:4" ht="12" customHeight="1">
      <c r="A227" s="16">
        <f>A219+1</f>
        <v>10</v>
      </c>
      <c r="B227" s="17" t="s">
        <v>27</v>
      </c>
      <c r="C227" s="17" t="s">
        <v>76</v>
      </c>
      <c r="D227" s="19" t="s">
        <v>96</v>
      </c>
    </row>
    <row r="228" spans="1:4" ht="12" customHeight="1">
      <c r="A228" s="16"/>
      <c r="B228" s="33" t="s">
        <v>559</v>
      </c>
      <c r="C228" s="43">
        <v>0</v>
      </c>
      <c r="D228" s="24">
        <v>-129.1</v>
      </c>
    </row>
    <row r="229" spans="1:4" ht="12" customHeight="1">
      <c r="A229" s="16"/>
      <c r="B229" s="7" t="s">
        <v>78</v>
      </c>
      <c r="C229" s="43">
        <v>923</v>
      </c>
      <c r="D229" s="24">
        <v>-97.9</v>
      </c>
    </row>
    <row r="230" spans="1:4" ht="12" customHeight="1">
      <c r="A230" s="16"/>
      <c r="B230" s="7" t="s">
        <v>77</v>
      </c>
      <c r="C230" s="43">
        <v>984</v>
      </c>
      <c r="D230" s="24">
        <v>-95.6</v>
      </c>
    </row>
    <row r="231" spans="1:4" ht="12" customHeight="1">
      <c r="A231" s="16"/>
      <c r="B231" s="7" t="s">
        <v>79</v>
      </c>
      <c r="C231" s="43">
        <v>1363</v>
      </c>
      <c r="D231" s="24">
        <v>-85.8</v>
      </c>
    </row>
    <row r="232" spans="1:4" ht="12" customHeight="1">
      <c r="A232" s="16"/>
      <c r="B232" s="7" t="s">
        <v>5</v>
      </c>
      <c r="C232" s="43">
        <v>1557</v>
      </c>
      <c r="D232" s="24">
        <v>-77</v>
      </c>
    </row>
    <row r="233" spans="1:4" ht="12" customHeight="1">
      <c r="A233" s="16"/>
      <c r="B233" s="7"/>
      <c r="C233" s="43">
        <v>1760</v>
      </c>
      <c r="D233" s="24">
        <v>-71.6</v>
      </c>
    </row>
    <row r="234" ht="12" customHeight="1">
      <c r="A234" s="16"/>
    </row>
    <row r="235" spans="1:4" ht="12" customHeight="1">
      <c r="A235" s="29">
        <f>A227+1</f>
        <v>11</v>
      </c>
      <c r="B235" s="17" t="s">
        <v>31</v>
      </c>
      <c r="C235" s="17" t="s">
        <v>76</v>
      </c>
      <c r="D235" s="19" t="s">
        <v>96</v>
      </c>
    </row>
    <row r="236" spans="1:4" ht="12" customHeight="1">
      <c r="A236" s="29"/>
      <c r="B236" s="33" t="s">
        <v>560</v>
      </c>
      <c r="C236" s="43">
        <v>0</v>
      </c>
      <c r="D236" s="24">
        <v>-177.1</v>
      </c>
    </row>
    <row r="237" spans="1:4" ht="12" customHeight="1">
      <c r="A237" s="29"/>
      <c r="B237" s="7" t="s">
        <v>78</v>
      </c>
      <c r="C237" s="43">
        <v>371</v>
      </c>
      <c r="D237" s="24">
        <v>-164.6</v>
      </c>
    </row>
    <row r="238" spans="1:4" ht="12" customHeight="1">
      <c r="A238" s="29"/>
      <c r="B238" s="7" t="s">
        <v>77</v>
      </c>
      <c r="C238" s="43">
        <v>1020</v>
      </c>
      <c r="D238" s="24">
        <v>-136.2</v>
      </c>
    </row>
    <row r="239" spans="1:4" ht="12" customHeight="1">
      <c r="A239" s="29"/>
      <c r="B239" s="7" t="s">
        <v>79</v>
      </c>
      <c r="C239" s="43">
        <v>1156</v>
      </c>
      <c r="D239" s="24">
        <v>-133.5</v>
      </c>
    </row>
    <row r="240" spans="1:4" ht="12" customHeight="1">
      <c r="A240" s="29"/>
      <c r="B240" s="7" t="s">
        <v>5</v>
      </c>
      <c r="C240" s="43">
        <v>1720</v>
      </c>
      <c r="D240" s="24">
        <v>-98.1</v>
      </c>
    </row>
    <row r="241" ht="12" customHeight="1">
      <c r="A241" s="29"/>
    </row>
    <row r="242" ht="12" customHeight="1">
      <c r="A242" s="29"/>
    </row>
    <row r="243" spans="1:4" ht="12" customHeight="1">
      <c r="A243" s="16">
        <f>A235+1</f>
        <v>12</v>
      </c>
      <c r="B243" s="17" t="s">
        <v>35</v>
      </c>
      <c r="C243" s="17" t="s">
        <v>76</v>
      </c>
      <c r="D243" s="19" t="s">
        <v>96</v>
      </c>
    </row>
    <row r="244" spans="1:4" ht="12" customHeight="1">
      <c r="A244" s="16"/>
      <c r="B244" s="33" t="s">
        <v>561</v>
      </c>
      <c r="C244" s="43">
        <v>0</v>
      </c>
      <c r="D244" s="24">
        <v>-30.3</v>
      </c>
    </row>
    <row r="245" spans="1:4" ht="12" customHeight="1">
      <c r="A245" s="16"/>
      <c r="B245" s="7"/>
      <c r="C245" s="43">
        <v>1760</v>
      </c>
      <c r="D245" s="24">
        <v>-9.4</v>
      </c>
    </row>
    <row r="246" spans="1:4" ht="12" customHeight="1">
      <c r="A246" s="16"/>
      <c r="B246" s="7"/>
      <c r="C246" s="43"/>
      <c r="D246" s="24"/>
    </row>
    <row r="247" spans="1:4" ht="12" customHeight="1">
      <c r="A247" s="16"/>
      <c r="B247" s="7"/>
      <c r="C247" s="43"/>
      <c r="D247" s="24"/>
    </row>
    <row r="248" spans="1:4" ht="12" customHeight="1">
      <c r="A248" s="16"/>
      <c r="B248" s="7"/>
      <c r="C248" s="43"/>
      <c r="D248" s="24"/>
    </row>
    <row r="249" spans="1:4" ht="12" customHeight="1">
      <c r="A249" s="16"/>
      <c r="B249" s="7"/>
      <c r="C249" s="43"/>
      <c r="D249" s="24"/>
    </row>
    <row r="250" spans="1:4" ht="12" customHeight="1">
      <c r="A250" s="16"/>
      <c r="B250" s="7"/>
      <c r="C250" s="43"/>
      <c r="D250" s="24"/>
    </row>
    <row r="251" spans="1:4" ht="12" customHeight="1">
      <c r="A251" s="29">
        <f>A243+1</f>
        <v>13</v>
      </c>
      <c r="B251" s="17" t="s">
        <v>36</v>
      </c>
      <c r="C251" s="17" t="s">
        <v>76</v>
      </c>
      <c r="D251" s="19" t="s">
        <v>96</v>
      </c>
    </row>
    <row r="252" spans="1:4" ht="12" customHeight="1">
      <c r="A252" s="29"/>
      <c r="B252" s="33" t="s">
        <v>562</v>
      </c>
      <c r="C252" s="43">
        <v>0</v>
      </c>
      <c r="D252" s="24">
        <v>-71.2</v>
      </c>
    </row>
    <row r="253" spans="1:4" ht="12" customHeight="1">
      <c r="A253" s="29"/>
      <c r="B253" s="7" t="s">
        <v>78</v>
      </c>
      <c r="C253" s="43">
        <v>601</v>
      </c>
      <c r="D253" s="24">
        <v>-52.8</v>
      </c>
    </row>
    <row r="254" spans="1:4" ht="12" customHeight="1">
      <c r="A254" s="29"/>
      <c r="B254" s="7" t="s">
        <v>77</v>
      </c>
      <c r="C254" s="43">
        <v>640</v>
      </c>
      <c r="D254" s="24">
        <v>-51.5</v>
      </c>
    </row>
    <row r="255" spans="1:4" ht="12" customHeight="1">
      <c r="A255" s="29"/>
      <c r="B255" s="7" t="s">
        <v>5</v>
      </c>
      <c r="C255" s="43">
        <v>1187</v>
      </c>
      <c r="D255" s="24">
        <v>-38.8</v>
      </c>
    </row>
    <row r="256" spans="1:4" ht="12" customHeight="1">
      <c r="A256" s="29"/>
      <c r="B256" s="7"/>
      <c r="C256" s="43">
        <v>1760</v>
      </c>
      <c r="D256" s="24">
        <v>-40.7</v>
      </c>
    </row>
    <row r="257" ht="12" customHeight="1">
      <c r="A257" s="29"/>
    </row>
    <row r="258" ht="12" customHeight="1">
      <c r="A258" s="29"/>
    </row>
    <row r="259" spans="1:4" ht="12" customHeight="1">
      <c r="A259" s="16">
        <f>A251+1</f>
        <v>14</v>
      </c>
      <c r="B259" s="17" t="s">
        <v>55</v>
      </c>
      <c r="C259" s="17" t="s">
        <v>76</v>
      </c>
      <c r="D259" s="19" t="s">
        <v>96</v>
      </c>
    </row>
    <row r="260" spans="1:4" ht="12" customHeight="1">
      <c r="A260" s="16"/>
      <c r="B260" s="33" t="s">
        <v>563</v>
      </c>
      <c r="C260" s="43">
        <v>0</v>
      </c>
      <c r="D260" s="24">
        <v>-80.8</v>
      </c>
    </row>
    <row r="261" spans="1:4" ht="12" customHeight="1">
      <c r="A261" s="16"/>
      <c r="B261" s="7" t="s">
        <v>77</v>
      </c>
      <c r="C261" s="43">
        <v>311</v>
      </c>
      <c r="D261" s="24">
        <v>-70.2</v>
      </c>
    </row>
    <row r="262" spans="1:4" ht="12" customHeight="1">
      <c r="A262" s="16"/>
      <c r="B262" s="7" t="s">
        <v>5</v>
      </c>
      <c r="C262" s="43">
        <v>504</v>
      </c>
      <c r="D262" s="24">
        <v>-66.6</v>
      </c>
    </row>
    <row r="263" spans="1:4" ht="12" customHeight="1">
      <c r="A263" s="16"/>
      <c r="B263" s="27"/>
      <c r="C263" s="43">
        <v>1760</v>
      </c>
      <c r="D263" s="24">
        <v>-46.6</v>
      </c>
    </row>
    <row r="264" ht="12" customHeight="1">
      <c r="A264" s="16"/>
    </row>
    <row r="265" ht="12" customHeight="1">
      <c r="A265" s="16"/>
    </row>
    <row r="266" ht="12" customHeight="1">
      <c r="A266" s="16"/>
    </row>
    <row r="267" spans="1:4" ht="12" customHeight="1">
      <c r="A267" s="29">
        <f>A259+1</f>
        <v>15</v>
      </c>
      <c r="B267" s="17" t="s">
        <v>59</v>
      </c>
      <c r="C267" s="17" t="s">
        <v>76</v>
      </c>
      <c r="D267" s="19" t="s">
        <v>96</v>
      </c>
    </row>
    <row r="268" spans="1:4" ht="12" customHeight="1">
      <c r="A268" s="29"/>
      <c r="B268" s="33" t="s">
        <v>564</v>
      </c>
      <c r="C268" s="43">
        <v>0</v>
      </c>
      <c r="D268" s="24">
        <v>-34.2</v>
      </c>
    </row>
    <row r="269" spans="1:4" ht="12" customHeight="1">
      <c r="A269" s="29"/>
      <c r="B269" s="7" t="s">
        <v>5</v>
      </c>
      <c r="C269" s="43">
        <v>582</v>
      </c>
      <c r="D269" s="24">
        <v>-13.8</v>
      </c>
    </row>
    <row r="270" spans="1:4" ht="12" customHeight="1">
      <c r="A270" s="29"/>
      <c r="B270" s="7"/>
      <c r="C270" s="43">
        <v>1220</v>
      </c>
      <c r="D270" s="24">
        <v>-0.001</v>
      </c>
    </row>
    <row r="271" spans="1:4" ht="12" customHeight="1">
      <c r="A271" s="29"/>
      <c r="B271" s="7"/>
      <c r="C271" s="43"/>
      <c r="D271" s="24"/>
    </row>
    <row r="272" spans="1:4" ht="12" customHeight="1">
      <c r="A272" s="29"/>
      <c r="B272" s="7"/>
      <c r="C272" s="43"/>
      <c r="D272" s="24"/>
    </row>
    <row r="273" spans="1:4" ht="12" customHeight="1">
      <c r="A273" s="29"/>
      <c r="B273" s="7"/>
      <c r="C273" s="43"/>
      <c r="D273" s="24"/>
    </row>
    <row r="274" ht="12" customHeight="1">
      <c r="A274" s="29"/>
    </row>
    <row r="275" spans="1:4" ht="12" customHeight="1">
      <c r="A275" s="16">
        <f>A267+1</f>
        <v>16</v>
      </c>
      <c r="B275" s="17" t="s">
        <v>62</v>
      </c>
      <c r="C275" s="17" t="s">
        <v>76</v>
      </c>
      <c r="D275" s="19" t="s">
        <v>96</v>
      </c>
    </row>
    <row r="276" spans="1:4" ht="12" customHeight="1">
      <c r="A276" s="16"/>
      <c r="B276" s="33" t="s">
        <v>547</v>
      </c>
      <c r="C276" s="43">
        <v>0</v>
      </c>
      <c r="D276" s="24">
        <v>-98.5</v>
      </c>
    </row>
    <row r="277" spans="1:4" ht="12" customHeight="1">
      <c r="A277" s="16"/>
      <c r="B277" s="7" t="s">
        <v>5</v>
      </c>
      <c r="C277" s="43">
        <v>630</v>
      </c>
      <c r="D277" s="24">
        <v>-76.4</v>
      </c>
    </row>
    <row r="278" spans="1:4" ht="12" customHeight="1">
      <c r="A278" s="16"/>
      <c r="C278" s="43">
        <v>1760</v>
      </c>
      <c r="D278" s="24">
        <v>-59.6</v>
      </c>
    </row>
    <row r="279" spans="1:4" ht="12" customHeight="1">
      <c r="A279" s="16"/>
      <c r="C279" s="43"/>
      <c r="D279" s="28"/>
    </row>
    <row r="280" ht="12" customHeight="1">
      <c r="A280" s="16"/>
    </row>
    <row r="281" ht="12" customHeight="1">
      <c r="A281" s="16"/>
    </row>
    <row r="282" ht="12" customHeight="1">
      <c r="A282" s="16"/>
    </row>
    <row r="283" ht="12" customHeight="1">
      <c r="C283"/>
    </row>
  </sheetData>
  <sheetProtection/>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Sheet65"/>
  <dimension ref="A1:F22"/>
  <sheetViews>
    <sheetView showGridLines="0" showRowColHeaders="0" zoomScalePageLayoutView="0" workbookViewId="0" topLeftCell="B1">
      <selection activeCell="B31" sqref="B31"/>
    </sheetView>
  </sheetViews>
  <sheetFormatPr defaultColWidth="9.140625" defaultRowHeight="12.75"/>
  <cols>
    <col min="1" max="1" width="10.57421875" style="0" customWidth="1"/>
    <col min="3" max="3" width="11.7109375" style="0" customWidth="1"/>
  </cols>
  <sheetData>
    <row r="1" spans="1:6" ht="12.75">
      <c r="A1" s="59" t="s">
        <v>203</v>
      </c>
      <c r="B1" s="59" t="s">
        <v>204</v>
      </c>
      <c r="C1" s="59" t="s">
        <v>205</v>
      </c>
      <c r="D1" s="59" t="s">
        <v>203</v>
      </c>
      <c r="E1" s="59" t="s">
        <v>204</v>
      </c>
      <c r="F1" s="59" t="s">
        <v>205</v>
      </c>
    </row>
    <row r="2" spans="1:6" ht="12.75">
      <c r="A2">
        <v>0</v>
      </c>
      <c r="B2">
        <v>2400</v>
      </c>
      <c r="C2" s="28">
        <f aca="true" t="shared" si="0" ref="C2:C11">1.987*2.4*2.303*A2</f>
        <v>0</v>
      </c>
      <c r="D2">
        <f aca="true" t="shared" si="1" ref="D2:D22">-A2</f>
        <v>0</v>
      </c>
      <c r="E2">
        <v>2400</v>
      </c>
      <c r="F2" s="28">
        <f aca="true" t="shared" si="2" ref="F2:F22">1.987*2.4*2.303*D2</f>
        <v>0</v>
      </c>
    </row>
    <row r="3" spans="1:6" ht="12.75">
      <c r="A3">
        <v>-1</v>
      </c>
      <c r="B3">
        <v>2400</v>
      </c>
      <c r="C3" s="28">
        <f t="shared" si="0"/>
        <v>-10.982546399999999</v>
      </c>
      <c r="D3">
        <f t="shared" si="1"/>
        <v>1</v>
      </c>
      <c r="E3">
        <v>2400</v>
      </c>
      <c r="F3" s="28">
        <f t="shared" si="2"/>
        <v>10.982546399999999</v>
      </c>
    </row>
    <row r="4" spans="1:6" ht="12.75">
      <c r="A4">
        <v>-2</v>
      </c>
      <c r="B4">
        <v>2400</v>
      </c>
      <c r="C4" s="28">
        <f t="shared" si="0"/>
        <v>-21.965092799999997</v>
      </c>
      <c r="D4">
        <f t="shared" si="1"/>
        <v>2</v>
      </c>
      <c r="E4">
        <v>2400</v>
      </c>
      <c r="F4" s="28">
        <f t="shared" si="2"/>
        <v>21.965092799999997</v>
      </c>
    </row>
    <row r="5" spans="1:6" ht="12.75">
      <c r="A5">
        <v>-4</v>
      </c>
      <c r="B5">
        <v>2400</v>
      </c>
      <c r="C5" s="28">
        <f t="shared" si="0"/>
        <v>-43.930185599999994</v>
      </c>
      <c r="D5">
        <f t="shared" si="1"/>
        <v>4</v>
      </c>
      <c r="E5">
        <v>2400</v>
      </c>
      <c r="F5" s="28">
        <f t="shared" si="2"/>
        <v>43.930185599999994</v>
      </c>
    </row>
    <row r="6" spans="1:6" ht="12.75">
      <c r="A6">
        <v>-6</v>
      </c>
      <c r="B6">
        <v>2400</v>
      </c>
      <c r="C6" s="28">
        <f t="shared" si="0"/>
        <v>-65.8952784</v>
      </c>
      <c r="D6">
        <f t="shared" si="1"/>
        <v>6</v>
      </c>
      <c r="E6">
        <v>2400</v>
      </c>
      <c r="F6" s="28">
        <f t="shared" si="2"/>
        <v>65.8952784</v>
      </c>
    </row>
    <row r="7" spans="1:6" ht="12.75">
      <c r="A7">
        <v>-8</v>
      </c>
      <c r="B7">
        <v>2400</v>
      </c>
      <c r="C7" s="28">
        <f t="shared" si="0"/>
        <v>-87.86037119999999</v>
      </c>
      <c r="D7">
        <f t="shared" si="1"/>
        <v>8</v>
      </c>
      <c r="E7">
        <v>2400</v>
      </c>
      <c r="F7" s="28">
        <f t="shared" si="2"/>
        <v>87.86037119999999</v>
      </c>
    </row>
    <row r="8" spans="1:6" ht="12.75">
      <c r="A8">
        <v>-10</v>
      </c>
      <c r="B8">
        <v>2400</v>
      </c>
      <c r="C8" s="28">
        <f t="shared" si="0"/>
        <v>-109.82546399999998</v>
      </c>
      <c r="D8">
        <f t="shared" si="1"/>
        <v>10</v>
      </c>
      <c r="E8">
        <v>2400</v>
      </c>
      <c r="F8" s="28">
        <f t="shared" si="2"/>
        <v>109.82546399999998</v>
      </c>
    </row>
    <row r="9" spans="1:6" ht="12.75">
      <c r="A9">
        <v>-15</v>
      </c>
      <c r="B9">
        <v>2400</v>
      </c>
      <c r="C9" s="28">
        <f t="shared" si="0"/>
        <v>-164.738196</v>
      </c>
      <c r="D9">
        <f t="shared" si="1"/>
        <v>15</v>
      </c>
      <c r="E9">
        <v>2400</v>
      </c>
      <c r="F9" s="28">
        <f t="shared" si="2"/>
        <v>164.738196</v>
      </c>
    </row>
    <row r="10" spans="1:6" ht="12.75">
      <c r="A10">
        <v>-20</v>
      </c>
      <c r="B10">
        <v>2400</v>
      </c>
      <c r="C10" s="28">
        <f t="shared" si="0"/>
        <v>-219.65092799999996</v>
      </c>
      <c r="D10">
        <f t="shared" si="1"/>
        <v>20</v>
      </c>
      <c r="E10">
        <v>2400</v>
      </c>
      <c r="F10" s="28">
        <f t="shared" si="2"/>
        <v>219.65092799999996</v>
      </c>
    </row>
    <row r="11" spans="1:6" ht="12.75">
      <c r="A11">
        <v>-25</v>
      </c>
      <c r="B11">
        <v>2400</v>
      </c>
      <c r="C11" s="28">
        <f t="shared" si="0"/>
        <v>-274.56365999999997</v>
      </c>
      <c r="D11">
        <f t="shared" si="1"/>
        <v>25</v>
      </c>
      <c r="E11">
        <v>2400</v>
      </c>
      <c r="F11" s="28">
        <f t="shared" si="2"/>
        <v>274.56365999999997</v>
      </c>
    </row>
    <row r="12" spans="1:6" ht="12.75">
      <c r="A12">
        <v>-30</v>
      </c>
      <c r="B12" s="22">
        <f aca="true" t="shared" si="3" ref="B12:B22">C12*1000/A12/1.987/2.303</f>
        <v>2185.28555454134</v>
      </c>
      <c r="C12" s="28">
        <v>-300</v>
      </c>
      <c r="D12">
        <f t="shared" si="1"/>
        <v>30</v>
      </c>
      <c r="E12">
        <v>2400</v>
      </c>
      <c r="F12" s="28">
        <f t="shared" si="2"/>
        <v>329.476392</v>
      </c>
    </row>
    <row r="13" spans="1:6" ht="12.75">
      <c r="A13">
        <v>-35</v>
      </c>
      <c r="B13" s="22">
        <f t="shared" si="3"/>
        <v>1873.1019038925772</v>
      </c>
      <c r="C13" s="28">
        <v>-300</v>
      </c>
      <c r="D13">
        <f t="shared" si="1"/>
        <v>35</v>
      </c>
      <c r="E13">
        <v>2400</v>
      </c>
      <c r="F13" s="28">
        <f t="shared" si="2"/>
        <v>384.3891239999999</v>
      </c>
    </row>
    <row r="14" spans="1:6" ht="12.75">
      <c r="A14">
        <v>-40</v>
      </c>
      <c r="B14" s="22">
        <f t="shared" si="3"/>
        <v>1638.9641659060053</v>
      </c>
      <c r="C14" s="28">
        <v>-300</v>
      </c>
      <c r="D14">
        <f t="shared" si="1"/>
        <v>40</v>
      </c>
      <c r="E14">
        <v>2400</v>
      </c>
      <c r="F14" s="28">
        <f t="shared" si="2"/>
        <v>439.30185599999993</v>
      </c>
    </row>
    <row r="15" spans="1:6" ht="12.75">
      <c r="A15">
        <v>-45</v>
      </c>
      <c r="B15" s="22">
        <f t="shared" si="3"/>
        <v>1456.8570363608935</v>
      </c>
      <c r="C15" s="28">
        <v>-300</v>
      </c>
      <c r="D15">
        <f t="shared" si="1"/>
        <v>45</v>
      </c>
      <c r="E15">
        <v>2400</v>
      </c>
      <c r="F15" s="28">
        <f t="shared" si="2"/>
        <v>494.21458799999994</v>
      </c>
    </row>
    <row r="16" spans="1:6" ht="12.75">
      <c r="A16">
        <v>-50</v>
      </c>
      <c r="B16" s="22">
        <f t="shared" si="3"/>
        <v>1311.171332724804</v>
      </c>
      <c r="C16" s="28">
        <v>-300</v>
      </c>
      <c r="D16">
        <f t="shared" si="1"/>
        <v>50</v>
      </c>
      <c r="E16">
        <v>2400</v>
      </c>
      <c r="F16" s="28">
        <f t="shared" si="2"/>
        <v>549.1273199999999</v>
      </c>
    </row>
    <row r="17" spans="1:6" ht="12.75">
      <c r="A17">
        <v>-55</v>
      </c>
      <c r="B17" s="22">
        <f t="shared" si="3"/>
        <v>1191.9739388407313</v>
      </c>
      <c r="C17" s="28">
        <v>-300</v>
      </c>
      <c r="D17">
        <f t="shared" si="1"/>
        <v>55</v>
      </c>
      <c r="E17">
        <v>2400</v>
      </c>
      <c r="F17" s="28">
        <f t="shared" si="2"/>
        <v>604.040052</v>
      </c>
    </row>
    <row r="18" spans="1:6" ht="12.75">
      <c r="A18">
        <v>-60</v>
      </c>
      <c r="B18" s="22">
        <f t="shared" si="3"/>
        <v>1092.64277727067</v>
      </c>
      <c r="C18" s="28">
        <v>-300</v>
      </c>
      <c r="D18">
        <f t="shared" si="1"/>
        <v>60</v>
      </c>
      <c r="E18">
        <v>2400</v>
      </c>
      <c r="F18" s="28">
        <f t="shared" si="2"/>
        <v>658.952784</v>
      </c>
    </row>
    <row r="19" spans="1:6" ht="12.75">
      <c r="A19">
        <v>-65</v>
      </c>
      <c r="B19" s="22">
        <f t="shared" si="3"/>
        <v>1008.593332865234</v>
      </c>
      <c r="C19" s="28">
        <v>-300</v>
      </c>
      <c r="D19">
        <f t="shared" si="1"/>
        <v>65</v>
      </c>
      <c r="E19">
        <v>2400</v>
      </c>
      <c r="F19" s="28">
        <f t="shared" si="2"/>
        <v>713.865516</v>
      </c>
    </row>
    <row r="20" spans="1:6" ht="12.75">
      <c r="A20">
        <v>-70</v>
      </c>
      <c r="B20" s="22">
        <f t="shared" si="3"/>
        <v>936.5509519462886</v>
      </c>
      <c r="C20" s="28">
        <v>-300</v>
      </c>
      <c r="D20">
        <f t="shared" si="1"/>
        <v>70</v>
      </c>
      <c r="E20">
        <v>2400</v>
      </c>
      <c r="F20" s="28">
        <f t="shared" si="2"/>
        <v>768.7782479999998</v>
      </c>
    </row>
    <row r="21" spans="1:6" ht="12.75">
      <c r="A21">
        <v>-75</v>
      </c>
      <c r="B21" s="22">
        <f t="shared" si="3"/>
        <v>874.1142218165361</v>
      </c>
      <c r="C21" s="28">
        <v>-300</v>
      </c>
      <c r="D21">
        <f t="shared" si="1"/>
        <v>75</v>
      </c>
      <c r="E21">
        <v>2400</v>
      </c>
      <c r="F21" s="28">
        <f t="shared" si="2"/>
        <v>823.6909799999999</v>
      </c>
    </row>
    <row r="22" spans="1:6" ht="12.75">
      <c r="A22">
        <v>-80</v>
      </c>
      <c r="B22" s="22">
        <f t="shared" si="3"/>
        <v>819.4820829530026</v>
      </c>
      <c r="C22" s="28">
        <v>-300</v>
      </c>
      <c r="D22">
        <f t="shared" si="1"/>
        <v>80</v>
      </c>
      <c r="E22">
        <v>2400</v>
      </c>
      <c r="F22" s="28">
        <f t="shared" si="2"/>
        <v>878.6037119999999</v>
      </c>
    </row>
  </sheetData>
  <sheetProtection/>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codeName="Sheet24"/>
  <dimension ref="A1:T299"/>
  <sheetViews>
    <sheetView showGridLines="0" zoomScalePageLayoutView="0" workbookViewId="0" topLeftCell="A1">
      <selection activeCell="J36" sqref="J36"/>
    </sheetView>
  </sheetViews>
  <sheetFormatPr defaultColWidth="9.140625" defaultRowHeight="12.75"/>
  <cols>
    <col min="2" max="2" width="22.421875" style="0" bestFit="1" customWidth="1"/>
    <col min="3" max="3" width="5.00390625" style="0" bestFit="1" customWidth="1"/>
    <col min="4" max="4" width="12.421875" style="0" bestFit="1" customWidth="1"/>
    <col min="5" max="5" width="3.421875" style="65" customWidth="1"/>
    <col min="6" max="6" width="21.140625" style="0" bestFit="1" customWidth="1"/>
    <col min="7" max="7" width="5.00390625" style="0" bestFit="1" customWidth="1"/>
    <col min="8" max="8" width="12.421875" style="0" bestFit="1" customWidth="1"/>
    <col min="9" max="9" width="6.00390625" style="0" customWidth="1"/>
    <col min="10" max="10" width="21.140625" style="0" bestFit="1" customWidth="1"/>
  </cols>
  <sheetData>
    <row r="1" spans="1:5" ht="18">
      <c r="A1" s="6" t="s">
        <v>206</v>
      </c>
      <c r="B1" s="7"/>
      <c r="C1" s="7"/>
      <c r="D1" s="8"/>
      <c r="E1" s="60"/>
    </row>
    <row r="2" spans="1:20" s="65" customFormat="1" ht="18">
      <c r="A2" s="61"/>
      <c r="B2" s="62" t="s">
        <v>69</v>
      </c>
      <c r="C2" s="60"/>
      <c r="D2" s="63"/>
      <c r="E2" s="60"/>
      <c r="F2" s="62" t="s">
        <v>70</v>
      </c>
      <c r="G2" s="60"/>
      <c r="H2" s="63"/>
      <c r="I2" s="60"/>
      <c r="J2" s="62"/>
      <c r="K2" s="64"/>
      <c r="L2" s="63"/>
      <c r="M2" s="60"/>
      <c r="N2" s="62"/>
      <c r="O2" s="64"/>
      <c r="P2" s="63"/>
      <c r="Q2" s="60"/>
      <c r="R2" s="62"/>
      <c r="S2" s="64"/>
      <c r="T2" s="63"/>
    </row>
    <row r="3" spans="1:20" ht="15.75">
      <c r="A3" s="16">
        <v>1</v>
      </c>
      <c r="B3" s="18" t="s">
        <v>46</v>
      </c>
      <c r="C3" s="18" t="s">
        <v>76</v>
      </c>
      <c r="D3" s="19" t="s">
        <v>96</v>
      </c>
      <c r="F3" s="18" t="s">
        <v>8</v>
      </c>
      <c r="G3" s="18" t="s">
        <v>76</v>
      </c>
      <c r="H3" s="19" t="s">
        <v>96</v>
      </c>
      <c r="J3" s="17"/>
      <c r="K3" s="17"/>
      <c r="L3" s="20"/>
      <c r="N3" s="17"/>
      <c r="O3" s="17"/>
      <c r="P3" s="20"/>
      <c r="R3" s="17"/>
      <c r="S3" s="17"/>
      <c r="T3" s="20"/>
    </row>
    <row r="4" spans="1:20" ht="14.25">
      <c r="A4" s="16"/>
      <c r="B4" s="59" t="s">
        <v>209</v>
      </c>
      <c r="C4" s="22">
        <v>0</v>
      </c>
      <c r="D4" s="28">
        <v>-9</v>
      </c>
      <c r="F4" s="59" t="s">
        <v>210</v>
      </c>
      <c r="G4" s="22">
        <v>0</v>
      </c>
      <c r="H4" s="28">
        <v>-12.5</v>
      </c>
      <c r="J4" s="21"/>
      <c r="K4" s="25"/>
      <c r="L4" s="26"/>
      <c r="N4" s="21"/>
      <c r="O4" s="25"/>
      <c r="P4" s="26"/>
      <c r="R4" s="21"/>
      <c r="S4" s="25"/>
      <c r="T4" s="26"/>
    </row>
    <row r="5" spans="1:20" ht="12.75">
      <c r="A5" s="16"/>
      <c r="B5" t="s">
        <v>207</v>
      </c>
      <c r="C5" s="22">
        <v>723</v>
      </c>
      <c r="D5" s="28">
        <v>-10.9</v>
      </c>
      <c r="F5" t="s">
        <v>78</v>
      </c>
      <c r="G5" s="22">
        <v>544</v>
      </c>
      <c r="H5" s="28">
        <v>-13.2</v>
      </c>
      <c r="J5" s="27"/>
      <c r="K5" s="25"/>
      <c r="L5" s="26"/>
      <c r="N5" s="27"/>
      <c r="O5" s="25"/>
      <c r="P5" s="26"/>
      <c r="R5" s="27"/>
      <c r="S5" s="25"/>
      <c r="T5" s="26"/>
    </row>
    <row r="6" spans="1:20" ht="12.75">
      <c r="A6" s="16"/>
      <c r="B6" t="s">
        <v>78</v>
      </c>
      <c r="C6" s="22">
        <v>893</v>
      </c>
      <c r="D6" s="28">
        <v>-8.5</v>
      </c>
      <c r="F6" t="s">
        <v>207</v>
      </c>
      <c r="G6" s="22">
        <v>723</v>
      </c>
      <c r="H6" s="28">
        <v>-12.3</v>
      </c>
      <c r="J6" s="27"/>
      <c r="K6" s="25"/>
      <c r="L6" s="26"/>
      <c r="N6" s="27"/>
      <c r="O6" s="25"/>
      <c r="P6" s="26"/>
      <c r="R6" s="27"/>
      <c r="S6" s="25"/>
      <c r="T6" s="26"/>
    </row>
    <row r="7" spans="1:20" ht="12.75">
      <c r="A7" s="16"/>
      <c r="B7" t="s">
        <v>208</v>
      </c>
      <c r="C7" s="22">
        <v>1271</v>
      </c>
      <c r="D7" s="28">
        <v>-8.6</v>
      </c>
      <c r="F7" t="s">
        <v>77</v>
      </c>
      <c r="G7" s="22">
        <v>860</v>
      </c>
      <c r="H7" s="28">
        <v>-10</v>
      </c>
      <c r="J7" s="27"/>
      <c r="K7" s="25"/>
      <c r="L7" s="26"/>
      <c r="N7" s="27"/>
      <c r="O7" s="25"/>
      <c r="P7" s="26"/>
      <c r="S7" s="25"/>
      <c r="T7" s="26"/>
    </row>
    <row r="8" spans="1:20" ht="12.75">
      <c r="A8" s="16"/>
      <c r="C8" s="22">
        <v>1600</v>
      </c>
      <c r="D8" s="28">
        <v>6.3</v>
      </c>
      <c r="F8" t="s">
        <v>208</v>
      </c>
      <c r="G8" s="22">
        <v>1271</v>
      </c>
      <c r="H8" s="28">
        <v>-7.3</v>
      </c>
      <c r="J8" s="27"/>
      <c r="K8" s="25"/>
      <c r="L8" s="26"/>
      <c r="N8" s="27"/>
      <c r="O8" s="25"/>
      <c r="P8" s="26"/>
      <c r="S8" s="22"/>
      <c r="T8" s="28"/>
    </row>
    <row r="9" spans="1:20" ht="12.75">
      <c r="A9" s="16"/>
      <c r="C9" s="22"/>
      <c r="D9" s="28"/>
      <c r="G9" s="22">
        <v>1600</v>
      </c>
      <c r="H9" s="28">
        <v>1.4</v>
      </c>
      <c r="J9" s="27"/>
      <c r="K9" s="25"/>
      <c r="L9" s="26"/>
      <c r="N9" s="27"/>
      <c r="O9" s="25"/>
      <c r="P9" s="26"/>
      <c r="S9" s="22"/>
      <c r="T9" s="28"/>
    </row>
    <row r="10" spans="1:16" ht="12.75">
      <c r="A10" s="16"/>
      <c r="C10" s="22"/>
      <c r="D10" s="28"/>
      <c r="G10" s="22"/>
      <c r="H10" s="28"/>
      <c r="J10" s="21"/>
      <c r="K10" s="21"/>
      <c r="L10" s="32"/>
      <c r="N10" s="21"/>
      <c r="O10" s="21"/>
      <c r="P10" s="32"/>
    </row>
    <row r="11" spans="1:20" ht="15.75">
      <c r="A11" s="29">
        <f>A3+1</f>
        <v>2</v>
      </c>
      <c r="B11" s="18" t="s">
        <v>80</v>
      </c>
      <c r="C11" s="18" t="s">
        <v>76</v>
      </c>
      <c r="D11" s="19" t="s">
        <v>96</v>
      </c>
      <c r="F11" s="18" t="s">
        <v>18</v>
      </c>
      <c r="G11" s="18" t="s">
        <v>76</v>
      </c>
      <c r="H11" s="19" t="s">
        <v>96</v>
      </c>
      <c r="J11" s="17"/>
      <c r="K11" s="17"/>
      <c r="L11" s="20"/>
      <c r="N11" s="17"/>
      <c r="O11" s="17"/>
      <c r="P11" s="20"/>
      <c r="R11" s="17"/>
      <c r="S11" s="17"/>
      <c r="T11" s="20"/>
    </row>
    <row r="12" spans="1:20" ht="14.25">
      <c r="A12" s="29"/>
      <c r="B12" s="59" t="s">
        <v>211</v>
      </c>
      <c r="C12" s="22">
        <v>0</v>
      </c>
      <c r="D12" s="28">
        <v>-14</v>
      </c>
      <c r="F12" s="59" t="s">
        <v>212</v>
      </c>
      <c r="G12" s="22">
        <v>0</v>
      </c>
      <c r="H12" s="28">
        <v>-16</v>
      </c>
      <c r="J12" s="21"/>
      <c r="K12" s="25"/>
      <c r="L12" s="26"/>
      <c r="N12" s="21"/>
      <c r="O12" s="25"/>
      <c r="P12" s="26"/>
      <c r="R12" s="21"/>
      <c r="S12" s="25"/>
      <c r="T12" s="26"/>
    </row>
    <row r="13" spans="1:20" ht="12.75">
      <c r="A13" s="29"/>
      <c r="B13" t="s">
        <v>207</v>
      </c>
      <c r="C13" s="22">
        <v>723</v>
      </c>
      <c r="D13" s="28">
        <v>-18.6</v>
      </c>
      <c r="F13" t="s">
        <v>207</v>
      </c>
      <c r="G13" s="22">
        <v>723</v>
      </c>
      <c r="H13" s="28">
        <v>-15.3</v>
      </c>
      <c r="J13" s="27"/>
      <c r="K13" s="25"/>
      <c r="L13" s="26"/>
      <c r="N13" s="27"/>
      <c r="O13" s="25"/>
      <c r="P13" s="26"/>
      <c r="R13" s="27"/>
      <c r="S13" s="25"/>
      <c r="T13" s="26"/>
    </row>
    <row r="14" spans="1:20" ht="12.75">
      <c r="A14" s="29"/>
      <c r="B14" t="s">
        <v>77</v>
      </c>
      <c r="C14" s="22">
        <v>1230</v>
      </c>
      <c r="D14" s="28">
        <v>-15.9</v>
      </c>
      <c r="F14" t="s">
        <v>77</v>
      </c>
      <c r="G14" s="22">
        <v>998</v>
      </c>
      <c r="H14" s="28">
        <v>-11.6</v>
      </c>
      <c r="J14" s="27"/>
      <c r="K14" s="25"/>
      <c r="L14" s="26"/>
      <c r="N14" s="27"/>
      <c r="O14" s="25"/>
      <c r="P14" s="26"/>
      <c r="R14" s="27"/>
      <c r="S14" s="25"/>
      <c r="T14" s="26"/>
    </row>
    <row r="15" spans="1:20" ht="12.75">
      <c r="A15" s="29"/>
      <c r="B15" t="s">
        <v>78</v>
      </c>
      <c r="C15" s="22">
        <v>1233</v>
      </c>
      <c r="D15" s="28">
        <v>-16</v>
      </c>
      <c r="F15" t="s">
        <v>78</v>
      </c>
      <c r="G15" s="22">
        <v>1213</v>
      </c>
      <c r="H15" s="28">
        <v>-11.4</v>
      </c>
      <c r="J15" s="27"/>
      <c r="K15" s="25"/>
      <c r="L15" s="26"/>
      <c r="N15" s="27"/>
      <c r="O15" s="25"/>
      <c r="P15" s="26"/>
      <c r="S15" s="25"/>
      <c r="T15" s="26"/>
    </row>
    <row r="16" spans="1:20" ht="12.75">
      <c r="A16" s="29"/>
      <c r="B16" t="s">
        <v>208</v>
      </c>
      <c r="C16" s="22">
        <v>1271</v>
      </c>
      <c r="D16" s="28">
        <v>-15.9</v>
      </c>
      <c r="F16" t="s">
        <v>5</v>
      </c>
      <c r="G16" s="22">
        <v>1215</v>
      </c>
      <c r="H16" s="28">
        <v>-11.4</v>
      </c>
      <c r="J16" s="27"/>
      <c r="K16" s="25"/>
      <c r="L16" s="26"/>
      <c r="N16" s="27"/>
      <c r="O16" s="25"/>
      <c r="P16" s="26"/>
      <c r="S16" s="22"/>
      <c r="T16" s="28"/>
    </row>
    <row r="17" spans="1:20" ht="12.75">
      <c r="A17" s="29"/>
      <c r="C17" s="22">
        <v>1600</v>
      </c>
      <c r="D17" s="28">
        <v>-12.2</v>
      </c>
      <c r="F17" t="s">
        <v>208</v>
      </c>
      <c r="G17" s="22">
        <v>1271</v>
      </c>
      <c r="H17" s="28">
        <v>-14.4</v>
      </c>
      <c r="J17" s="27"/>
      <c r="K17" s="25"/>
      <c r="L17" s="26"/>
      <c r="N17" s="27"/>
      <c r="O17" s="25"/>
      <c r="P17" s="26"/>
      <c r="S17" s="22"/>
      <c r="T17" s="28"/>
    </row>
    <row r="18" spans="1:16" ht="12.75">
      <c r="A18" s="29"/>
      <c r="C18" s="22"/>
      <c r="D18" s="28"/>
      <c r="G18" s="22">
        <v>1700</v>
      </c>
      <c r="H18" s="28">
        <v>-28.1</v>
      </c>
      <c r="J18" s="21"/>
      <c r="K18" s="21"/>
      <c r="L18" s="32"/>
      <c r="M18" s="66"/>
      <c r="N18" s="27"/>
      <c r="O18" s="21"/>
      <c r="P18" s="32"/>
    </row>
    <row r="19" spans="1:20" ht="15.75">
      <c r="A19" s="16">
        <f>A11+1</f>
        <v>3</v>
      </c>
      <c r="B19" s="18" t="s">
        <v>21</v>
      </c>
      <c r="C19" s="18" t="s">
        <v>76</v>
      </c>
      <c r="D19" s="19" t="s">
        <v>96</v>
      </c>
      <c r="F19" s="18" t="s">
        <v>50</v>
      </c>
      <c r="G19" s="18" t="s">
        <v>76</v>
      </c>
      <c r="H19" s="19" t="s">
        <v>96</v>
      </c>
      <c r="I19" s="20"/>
      <c r="J19" s="17"/>
      <c r="K19" s="17"/>
      <c r="L19" s="20"/>
      <c r="M19" s="57"/>
      <c r="N19" s="27"/>
      <c r="O19" s="17"/>
      <c r="P19" s="20"/>
      <c r="R19" s="17"/>
      <c r="S19" s="17"/>
      <c r="T19" s="20"/>
    </row>
    <row r="20" spans="1:20" ht="14.25">
      <c r="A20" s="16"/>
      <c r="B20" s="59" t="s">
        <v>213</v>
      </c>
      <c r="C20" s="22">
        <v>0</v>
      </c>
      <c r="D20" s="28">
        <v>-21.7</v>
      </c>
      <c r="F20" s="59" t="s">
        <v>214</v>
      </c>
      <c r="G20" s="22">
        <v>0</v>
      </c>
      <c r="H20" s="28">
        <v>-28.4</v>
      </c>
      <c r="I20" s="26"/>
      <c r="J20" s="21"/>
      <c r="K20" s="25"/>
      <c r="L20" s="26"/>
      <c r="M20" s="57"/>
      <c r="N20" s="27"/>
      <c r="O20" s="25"/>
      <c r="P20" s="26"/>
      <c r="R20" s="21"/>
      <c r="S20" s="25"/>
      <c r="T20" s="26"/>
    </row>
    <row r="21" spans="1:20" ht="12.75">
      <c r="A21" s="16"/>
      <c r="B21" t="s">
        <v>79</v>
      </c>
      <c r="C21" s="22">
        <v>630</v>
      </c>
      <c r="D21" s="28">
        <v>-15.8</v>
      </c>
      <c r="F21" t="s">
        <v>78</v>
      </c>
      <c r="G21" s="22">
        <v>505</v>
      </c>
      <c r="H21" s="28">
        <v>-28.4</v>
      </c>
      <c r="I21" s="26"/>
      <c r="J21" s="27"/>
      <c r="K21" s="25"/>
      <c r="L21" s="26"/>
      <c r="M21" s="26"/>
      <c r="N21" s="27"/>
      <c r="O21" s="25"/>
      <c r="P21" s="26"/>
      <c r="R21" s="27"/>
      <c r="S21" s="25"/>
      <c r="T21" s="26"/>
    </row>
    <row r="22" spans="1:20" ht="12.75">
      <c r="A22" s="16"/>
      <c r="B22" t="s">
        <v>207</v>
      </c>
      <c r="C22" s="22">
        <v>723</v>
      </c>
      <c r="D22" s="28">
        <v>-10.7</v>
      </c>
      <c r="F22" t="s">
        <v>207</v>
      </c>
      <c r="G22" s="22">
        <v>723</v>
      </c>
      <c r="H22" s="28">
        <v>-26.9</v>
      </c>
      <c r="I22" s="26"/>
      <c r="J22" s="27"/>
      <c r="K22" s="25"/>
      <c r="L22" s="26"/>
      <c r="M22" s="26"/>
      <c r="N22" s="27"/>
      <c r="O22" s="25"/>
      <c r="P22" s="26"/>
      <c r="R22" s="27"/>
      <c r="S22" s="25"/>
      <c r="T22" s="26"/>
    </row>
    <row r="23" spans="1:20" ht="12.75">
      <c r="A23" s="16"/>
      <c r="B23" t="s">
        <v>77</v>
      </c>
      <c r="C23" s="22">
        <v>943</v>
      </c>
      <c r="D23" s="28">
        <v>3.6</v>
      </c>
      <c r="F23" t="s">
        <v>77</v>
      </c>
      <c r="G23" s="22">
        <v>1063</v>
      </c>
      <c r="H23" s="28">
        <v>-20.7</v>
      </c>
      <c r="I23" s="26"/>
      <c r="J23" s="27"/>
      <c r="K23" s="25"/>
      <c r="L23" s="26"/>
      <c r="M23" s="26"/>
      <c r="N23" s="27"/>
      <c r="O23" s="25"/>
      <c r="P23" s="26"/>
      <c r="S23" s="25"/>
      <c r="T23" s="26"/>
    </row>
    <row r="24" spans="1:20" ht="12.75">
      <c r="A24" s="16"/>
      <c r="B24" t="s">
        <v>208</v>
      </c>
      <c r="C24" s="22">
        <v>1271</v>
      </c>
      <c r="D24" s="28">
        <v>21.2</v>
      </c>
      <c r="F24" t="s">
        <v>208</v>
      </c>
      <c r="G24" s="22">
        <v>1271</v>
      </c>
      <c r="H24" s="28">
        <v>-19.3</v>
      </c>
      <c r="I24" s="67"/>
      <c r="J24" s="27"/>
      <c r="K24" s="25"/>
      <c r="L24" s="26"/>
      <c r="M24" s="67"/>
      <c r="N24" s="27"/>
      <c r="O24" s="25"/>
      <c r="P24" s="26"/>
      <c r="S24" s="22"/>
      <c r="T24" s="28"/>
    </row>
    <row r="25" spans="1:20" ht="12.75">
      <c r="A25" s="16"/>
      <c r="C25" s="22"/>
      <c r="D25" s="28"/>
      <c r="F25" t="s">
        <v>5</v>
      </c>
      <c r="G25" s="22">
        <v>1530</v>
      </c>
      <c r="H25" s="28">
        <v>-12.6</v>
      </c>
      <c r="I25" s="67"/>
      <c r="J25" s="27"/>
      <c r="K25" s="25"/>
      <c r="L25" s="26"/>
      <c r="M25" s="67"/>
      <c r="N25" s="27"/>
      <c r="O25" s="25"/>
      <c r="P25" s="26"/>
      <c r="S25" s="22"/>
      <c r="T25" s="28"/>
    </row>
    <row r="26" spans="1:13" ht="12.75">
      <c r="A26" s="16"/>
      <c r="C26" s="22"/>
      <c r="D26" s="28"/>
      <c r="G26" s="22">
        <v>1700</v>
      </c>
      <c r="H26" s="28">
        <v>-12.7</v>
      </c>
      <c r="I26" s="20"/>
      <c r="J26" s="20"/>
      <c r="K26" s="27"/>
      <c r="L26" s="21"/>
      <c r="M26" s="32"/>
    </row>
    <row r="27" spans="1:15" ht="15.75">
      <c r="A27" s="29">
        <f>A19+1</f>
        <v>4</v>
      </c>
      <c r="B27" s="18" t="s">
        <v>36</v>
      </c>
      <c r="C27" s="18" t="s">
        <v>76</v>
      </c>
      <c r="D27" s="19" t="s">
        <v>96</v>
      </c>
      <c r="F27" s="18" t="s">
        <v>28</v>
      </c>
      <c r="G27" s="18" t="s">
        <v>76</v>
      </c>
      <c r="H27" s="19" t="s">
        <v>96</v>
      </c>
      <c r="I27" s="20"/>
      <c r="J27" s="20"/>
      <c r="K27" s="17"/>
      <c r="L27" s="17"/>
      <c r="M27" s="20"/>
      <c r="O27" s="17"/>
    </row>
    <row r="28" spans="1:15" ht="14.25">
      <c r="A28" s="29"/>
      <c r="B28" s="59" t="s">
        <v>215</v>
      </c>
      <c r="C28" s="22">
        <v>0</v>
      </c>
      <c r="D28" s="28">
        <v>-33.2</v>
      </c>
      <c r="F28" s="59" t="s">
        <v>216</v>
      </c>
      <c r="G28" s="22">
        <v>0</v>
      </c>
      <c r="H28" s="28">
        <v>-45</v>
      </c>
      <c r="I28" s="57"/>
      <c r="J28" s="57"/>
      <c r="K28" s="21"/>
      <c r="L28" s="25"/>
      <c r="M28" s="26"/>
      <c r="O28" s="21"/>
    </row>
    <row r="29" spans="1:15" ht="12.75">
      <c r="A29" s="29"/>
      <c r="B29" t="s">
        <v>78</v>
      </c>
      <c r="C29" s="22">
        <v>601</v>
      </c>
      <c r="D29" s="28">
        <v>-31.9</v>
      </c>
      <c r="F29" t="s">
        <v>207</v>
      </c>
      <c r="G29" s="22">
        <v>723</v>
      </c>
      <c r="H29" s="28">
        <v>-49.2</v>
      </c>
      <c r="I29" s="57"/>
      <c r="J29" s="57"/>
      <c r="K29" s="27"/>
      <c r="L29" s="25"/>
      <c r="M29" s="26"/>
      <c r="O29" s="27"/>
    </row>
    <row r="30" spans="1:17" ht="12.75">
      <c r="A30" s="29"/>
      <c r="B30" t="s">
        <v>207</v>
      </c>
      <c r="C30" s="22">
        <v>723</v>
      </c>
      <c r="D30" s="28">
        <v>-31.2</v>
      </c>
      <c r="F30" t="s">
        <v>208</v>
      </c>
      <c r="G30" s="22">
        <v>1271</v>
      </c>
      <c r="H30" s="28">
        <v>-46.2</v>
      </c>
      <c r="I30" s="57"/>
      <c r="J30" s="57"/>
      <c r="K30" s="27"/>
      <c r="L30" s="25"/>
      <c r="M30" s="26"/>
      <c r="O30" s="27"/>
      <c r="P30" s="25"/>
      <c r="Q30" s="26"/>
    </row>
    <row r="31" spans="1:20" ht="12.75">
      <c r="A31" s="29"/>
      <c r="B31" t="s">
        <v>77</v>
      </c>
      <c r="C31" s="22">
        <v>1190</v>
      </c>
      <c r="D31" s="28">
        <v>-23</v>
      </c>
      <c r="F31" t="s">
        <v>78</v>
      </c>
      <c r="G31" s="22">
        <v>1517</v>
      </c>
      <c r="H31" s="28">
        <v>-39.9</v>
      </c>
      <c r="I31" s="57"/>
      <c r="J31" s="27"/>
      <c r="K31" s="25"/>
      <c r="L31" s="26"/>
      <c r="M31" s="57"/>
      <c r="N31" s="27"/>
      <c r="O31" s="25"/>
      <c r="P31" s="26"/>
      <c r="S31" s="25"/>
      <c r="T31" s="26"/>
    </row>
    <row r="32" spans="1:20" ht="12.75">
      <c r="A32" s="29"/>
      <c r="B32" t="s">
        <v>208</v>
      </c>
      <c r="C32" s="22">
        <v>1271</v>
      </c>
      <c r="D32" s="28">
        <v>-22.5</v>
      </c>
      <c r="G32" s="22">
        <v>1800</v>
      </c>
      <c r="H32" s="28">
        <v>-31.5</v>
      </c>
      <c r="I32" s="57"/>
      <c r="J32" s="27"/>
      <c r="K32" s="25"/>
      <c r="L32" s="26"/>
      <c r="M32" s="57"/>
      <c r="N32" s="27"/>
      <c r="O32" s="25"/>
      <c r="P32" s="26"/>
      <c r="S32" s="22"/>
      <c r="T32" s="28"/>
    </row>
    <row r="33" spans="1:20" ht="12.75">
      <c r="A33" s="29"/>
      <c r="B33" t="s">
        <v>5</v>
      </c>
      <c r="C33" s="22">
        <v>1464</v>
      </c>
      <c r="D33" s="28">
        <v>-17.6</v>
      </c>
      <c r="G33" s="22"/>
      <c r="H33" s="28"/>
      <c r="I33" s="57"/>
      <c r="J33" s="27"/>
      <c r="K33" s="25"/>
      <c r="L33" s="26"/>
      <c r="M33" s="57"/>
      <c r="N33" s="27"/>
      <c r="O33" s="25"/>
      <c r="P33" s="26"/>
      <c r="S33" s="22"/>
      <c r="T33" s="28"/>
    </row>
    <row r="34" spans="1:16" ht="12.75">
      <c r="A34" s="29"/>
      <c r="C34" s="22">
        <v>1700</v>
      </c>
      <c r="D34" s="28">
        <v>-17.9</v>
      </c>
      <c r="G34" s="22"/>
      <c r="H34" s="28"/>
      <c r="I34" s="32"/>
      <c r="J34" s="21"/>
      <c r="K34" s="21"/>
      <c r="L34" s="32"/>
      <c r="M34" s="32"/>
      <c r="N34" s="21"/>
      <c r="O34" s="21"/>
      <c r="P34" s="32"/>
    </row>
    <row r="35" spans="1:20" ht="15.75">
      <c r="A35" s="16">
        <f>A27+1</f>
        <v>5</v>
      </c>
      <c r="B35" s="18" t="s">
        <v>84</v>
      </c>
      <c r="C35" s="18" t="s">
        <v>76</v>
      </c>
      <c r="D35" s="19" t="s">
        <v>96</v>
      </c>
      <c r="F35" s="18" t="s">
        <v>61</v>
      </c>
      <c r="G35" s="18" t="s">
        <v>76</v>
      </c>
      <c r="H35" s="19" t="s">
        <v>96</v>
      </c>
      <c r="I35" s="20"/>
      <c r="J35" s="17"/>
      <c r="K35" s="17"/>
      <c r="L35" s="20"/>
      <c r="M35" s="20"/>
      <c r="N35" s="17"/>
      <c r="O35" s="17"/>
      <c r="P35" s="20"/>
      <c r="R35" s="17"/>
      <c r="S35" s="17"/>
      <c r="T35" s="20"/>
    </row>
    <row r="36" spans="1:20" ht="14.25">
      <c r="A36" s="16"/>
      <c r="B36" s="59" t="s">
        <v>217</v>
      </c>
      <c r="C36" s="22">
        <v>0</v>
      </c>
      <c r="D36" s="28">
        <v>-52.4</v>
      </c>
      <c r="F36" s="59" t="s">
        <v>218</v>
      </c>
      <c r="G36" s="22">
        <v>0</v>
      </c>
      <c r="H36" s="28">
        <v>-60.9</v>
      </c>
      <c r="I36" s="57"/>
      <c r="J36" s="21"/>
      <c r="K36" s="25"/>
      <c r="L36" s="26"/>
      <c r="M36" s="57"/>
      <c r="N36" s="21"/>
      <c r="O36" s="25"/>
      <c r="P36" s="26"/>
      <c r="R36" s="21"/>
      <c r="S36" s="25"/>
      <c r="T36" s="26"/>
    </row>
    <row r="37" spans="1:20" ht="12.75">
      <c r="A37" s="16"/>
      <c r="B37" t="s">
        <v>78</v>
      </c>
      <c r="C37" s="22">
        <v>594</v>
      </c>
      <c r="D37" s="28">
        <v>-48.3</v>
      </c>
      <c r="F37" t="s">
        <v>78</v>
      </c>
      <c r="G37" s="22">
        <v>693</v>
      </c>
      <c r="H37" s="28">
        <v>-54.3</v>
      </c>
      <c r="I37" s="57"/>
      <c r="J37" s="27"/>
      <c r="K37" s="25"/>
      <c r="L37" s="26"/>
      <c r="M37" s="57"/>
      <c r="N37" s="27"/>
      <c r="O37" s="25"/>
      <c r="P37" s="26"/>
      <c r="R37" s="27"/>
      <c r="S37" s="25"/>
      <c r="T37" s="26"/>
    </row>
    <row r="38" spans="1:20" ht="12.75">
      <c r="A38" s="16"/>
      <c r="B38" t="s">
        <v>207</v>
      </c>
      <c r="C38" s="22">
        <v>723</v>
      </c>
      <c r="D38" s="28">
        <v>-46.8</v>
      </c>
      <c r="F38" t="s">
        <v>207</v>
      </c>
      <c r="G38" s="22">
        <v>723</v>
      </c>
      <c r="H38" s="28">
        <v>-54</v>
      </c>
      <c r="I38" s="57"/>
      <c r="J38" s="27"/>
      <c r="K38" s="25"/>
      <c r="L38" s="26"/>
      <c r="M38" s="57"/>
      <c r="N38" s="27"/>
      <c r="O38" s="25"/>
      <c r="P38" s="26"/>
      <c r="R38" s="27"/>
      <c r="S38" s="25"/>
      <c r="T38" s="26"/>
    </row>
    <row r="39" spans="1:20" ht="12.75">
      <c r="A39" s="16"/>
      <c r="B39" t="s">
        <v>79</v>
      </c>
      <c r="C39" s="22">
        <v>1038</v>
      </c>
      <c r="D39" s="28">
        <v>-39.4</v>
      </c>
      <c r="F39" t="s">
        <v>79</v>
      </c>
      <c r="G39" s="22">
        <v>1184</v>
      </c>
      <c r="H39" s="28">
        <v>-42.1</v>
      </c>
      <c r="I39" s="57"/>
      <c r="J39" s="27"/>
      <c r="K39" s="25"/>
      <c r="L39" s="26"/>
      <c r="M39" s="57"/>
      <c r="N39" s="27"/>
      <c r="O39" s="25"/>
      <c r="P39" s="26"/>
      <c r="R39" s="7"/>
      <c r="S39" s="25"/>
      <c r="T39" s="24"/>
    </row>
    <row r="40" spans="1:20" ht="12.75">
      <c r="A40" s="16"/>
      <c r="B40" t="s">
        <v>208</v>
      </c>
      <c r="C40" s="22">
        <v>1271</v>
      </c>
      <c r="D40" s="28">
        <v>-23.2</v>
      </c>
      <c r="F40" t="s">
        <v>208</v>
      </c>
      <c r="G40" s="22">
        <v>1271</v>
      </c>
      <c r="H40" s="28">
        <v>-35.5</v>
      </c>
      <c r="I40" s="57"/>
      <c r="J40" s="27"/>
      <c r="K40" s="25"/>
      <c r="L40" s="26"/>
      <c r="M40" s="57"/>
      <c r="N40" s="27"/>
      <c r="O40" s="25"/>
      <c r="P40" s="26"/>
      <c r="R40" s="7"/>
      <c r="S40" s="25"/>
      <c r="T40" s="26"/>
    </row>
    <row r="41" spans="1:20" ht="12.75">
      <c r="A41" s="16"/>
      <c r="B41" t="s">
        <v>77</v>
      </c>
      <c r="C41" s="22">
        <v>1378</v>
      </c>
      <c r="D41" s="28">
        <v>-13.6</v>
      </c>
      <c r="F41" t="s">
        <v>77</v>
      </c>
      <c r="G41" s="22">
        <v>1576</v>
      </c>
      <c r="H41" s="28">
        <v>-7.4</v>
      </c>
      <c r="I41" s="57"/>
      <c r="J41" s="27"/>
      <c r="K41" s="25"/>
      <c r="L41" s="26"/>
      <c r="M41" s="57"/>
      <c r="N41" s="27"/>
      <c r="O41" s="25"/>
      <c r="P41" s="26"/>
      <c r="S41" s="22"/>
      <c r="T41" s="28"/>
    </row>
    <row r="42" spans="1:16" ht="12.75">
      <c r="A42" s="16"/>
      <c r="C42" s="22">
        <v>1700</v>
      </c>
      <c r="D42" s="28">
        <v>11.4</v>
      </c>
      <c r="G42" s="22">
        <v>1700</v>
      </c>
      <c r="H42" s="28">
        <v>2.5</v>
      </c>
      <c r="I42" s="32"/>
      <c r="J42" s="21"/>
      <c r="K42" s="21"/>
      <c r="L42" s="32"/>
      <c r="M42" s="32"/>
      <c r="N42" s="21"/>
      <c r="O42" s="21"/>
      <c r="P42" s="32"/>
    </row>
    <row r="43" spans="1:20" ht="15.75">
      <c r="A43" s="29">
        <f>A35+1</f>
        <v>6</v>
      </c>
      <c r="B43" s="18" t="s">
        <v>10</v>
      </c>
      <c r="C43" s="18" t="s">
        <v>76</v>
      </c>
      <c r="D43" s="19" t="s">
        <v>96</v>
      </c>
      <c r="I43" s="20"/>
      <c r="J43" s="17"/>
      <c r="K43" s="17"/>
      <c r="L43" s="20"/>
      <c r="M43" s="20"/>
      <c r="N43" s="17"/>
      <c r="O43" s="17"/>
      <c r="P43" s="20"/>
      <c r="R43" s="17"/>
      <c r="S43" s="17"/>
      <c r="T43" s="20"/>
    </row>
    <row r="44" spans="1:20" ht="14.25">
      <c r="A44" s="29"/>
      <c r="B44" s="59" t="s">
        <v>219</v>
      </c>
      <c r="C44" s="22">
        <v>0</v>
      </c>
      <c r="D44" s="28">
        <v>-130</v>
      </c>
      <c r="I44" s="57"/>
      <c r="J44" s="21"/>
      <c r="K44" s="25"/>
      <c r="L44" s="26"/>
      <c r="M44" s="57"/>
      <c r="N44" s="21"/>
      <c r="O44" s="25"/>
      <c r="P44" s="26"/>
      <c r="R44" s="21"/>
      <c r="S44" s="43"/>
      <c r="T44" s="24"/>
    </row>
    <row r="45" spans="1:20" ht="12.75">
      <c r="A45" s="29"/>
      <c r="B45" t="s">
        <v>207</v>
      </c>
      <c r="C45" s="22">
        <v>723</v>
      </c>
      <c r="D45" s="28">
        <v>-126.3</v>
      </c>
      <c r="I45" s="57"/>
      <c r="J45" s="27"/>
      <c r="K45" s="25"/>
      <c r="L45" s="26"/>
      <c r="M45" s="57"/>
      <c r="N45" s="27"/>
      <c r="O45" s="25"/>
      <c r="P45" s="26"/>
      <c r="R45" s="7"/>
      <c r="S45" s="43"/>
      <c r="T45" s="24"/>
    </row>
    <row r="46" spans="1:20" ht="12.75">
      <c r="A46" s="29"/>
      <c r="B46" t="s">
        <v>78</v>
      </c>
      <c r="C46" s="22">
        <v>1116</v>
      </c>
      <c r="D46" s="28">
        <v>-119.7</v>
      </c>
      <c r="I46" s="57"/>
      <c r="J46" s="27"/>
      <c r="K46" s="25"/>
      <c r="L46" s="26"/>
      <c r="M46" s="57"/>
      <c r="N46" s="27"/>
      <c r="O46" s="25"/>
      <c r="P46" s="26"/>
      <c r="R46" s="7"/>
      <c r="S46" s="43"/>
      <c r="T46" s="24"/>
    </row>
    <row r="47" spans="1:20" ht="12.75">
      <c r="A47" s="29"/>
      <c r="B47" t="s">
        <v>208</v>
      </c>
      <c r="C47" s="22">
        <v>1271</v>
      </c>
      <c r="D47" s="28">
        <v>-116.6</v>
      </c>
      <c r="I47" s="57"/>
      <c r="J47" s="27"/>
      <c r="K47" s="25"/>
      <c r="L47" s="26"/>
      <c r="M47" s="57"/>
      <c r="N47" s="27"/>
      <c r="O47" s="25"/>
      <c r="P47" s="26"/>
      <c r="S47" s="22"/>
      <c r="T47" s="28"/>
    </row>
    <row r="48" spans="1:20" ht="12.75">
      <c r="A48" s="29"/>
      <c r="B48" t="s">
        <v>79</v>
      </c>
      <c r="C48" s="22">
        <v>1756</v>
      </c>
      <c r="D48" s="28">
        <v>-97.2</v>
      </c>
      <c r="I48" s="57"/>
      <c r="J48" s="27"/>
      <c r="K48" s="25"/>
      <c r="L48" s="26"/>
      <c r="M48" s="57"/>
      <c r="N48" s="27"/>
      <c r="O48" s="25"/>
      <c r="P48" s="26"/>
      <c r="S48" s="22"/>
      <c r="T48" s="28"/>
    </row>
    <row r="49" spans="1:20" ht="12.75">
      <c r="A49" s="29"/>
      <c r="C49" s="22">
        <v>2000</v>
      </c>
      <c r="D49" s="28">
        <v>-77.4</v>
      </c>
      <c r="I49" s="57"/>
      <c r="J49" s="27"/>
      <c r="K49" s="25"/>
      <c r="L49" s="26"/>
      <c r="M49" s="57"/>
      <c r="N49" s="27"/>
      <c r="O49" s="25"/>
      <c r="P49" s="26"/>
      <c r="S49" s="22"/>
      <c r="T49" s="28"/>
    </row>
    <row r="50" spans="1:16" ht="12.75">
      <c r="A50" s="29"/>
      <c r="B50" s="21"/>
      <c r="C50" s="25"/>
      <c r="D50" s="68"/>
      <c r="E50" s="60"/>
      <c r="F50" s="21"/>
      <c r="G50" s="21"/>
      <c r="H50" s="32"/>
      <c r="I50" s="32"/>
      <c r="J50" s="21"/>
      <c r="K50" s="21"/>
      <c r="L50" s="32"/>
      <c r="M50" s="32"/>
      <c r="N50" s="21"/>
      <c r="O50" s="21"/>
      <c r="P50" s="32"/>
    </row>
    <row r="51" spans="1:16" ht="12.75">
      <c r="A51" s="16">
        <f>A43+1</f>
        <v>7</v>
      </c>
      <c r="E51" s="60"/>
      <c r="F51" s="17"/>
      <c r="G51" s="17"/>
      <c r="H51" s="20"/>
      <c r="J51" s="17"/>
      <c r="K51" s="17"/>
      <c r="L51" s="20"/>
      <c r="N51" s="17"/>
      <c r="O51" s="17"/>
      <c r="P51" s="20"/>
    </row>
    <row r="52" spans="1:16" ht="12.75">
      <c r="A52" s="16"/>
      <c r="E52" s="60"/>
      <c r="F52" s="21"/>
      <c r="G52" s="25"/>
      <c r="H52" s="26"/>
      <c r="J52" s="21"/>
      <c r="K52" s="25"/>
      <c r="L52" s="26"/>
      <c r="N52" s="21"/>
      <c r="O52" s="25"/>
      <c r="P52" s="26"/>
    </row>
    <row r="53" spans="1:16" ht="12.75">
      <c r="A53" s="16"/>
      <c r="E53" s="60"/>
      <c r="F53" s="27"/>
      <c r="G53" s="25"/>
      <c r="H53" s="26"/>
      <c r="J53" s="27"/>
      <c r="K53" s="25"/>
      <c r="L53" s="26"/>
      <c r="N53" s="27"/>
      <c r="O53" s="25"/>
      <c r="P53" s="26"/>
    </row>
    <row r="54" spans="1:16" ht="12.75">
      <c r="A54" s="16"/>
      <c r="E54" s="60"/>
      <c r="F54" s="27"/>
      <c r="G54" s="25"/>
      <c r="H54" s="26"/>
      <c r="J54" s="27"/>
      <c r="K54" s="25"/>
      <c r="L54" s="26"/>
      <c r="N54" s="27"/>
      <c r="O54" s="25"/>
      <c r="P54" s="26"/>
    </row>
    <row r="55" spans="1:16" ht="12.75">
      <c r="A55" s="16"/>
      <c r="E55" s="60"/>
      <c r="F55" s="27"/>
      <c r="G55" s="25"/>
      <c r="H55" s="26"/>
      <c r="J55" s="27"/>
      <c r="K55" s="25"/>
      <c r="L55" s="26"/>
      <c r="N55" s="27"/>
      <c r="O55" s="25"/>
      <c r="P55" s="26"/>
    </row>
    <row r="56" spans="1:16" ht="12.75">
      <c r="A56" s="16"/>
      <c r="E56" s="60"/>
      <c r="F56" s="27"/>
      <c r="G56" s="25"/>
      <c r="H56" s="26"/>
      <c r="J56" s="27"/>
      <c r="K56" s="25"/>
      <c r="L56" s="26"/>
      <c r="N56" s="27"/>
      <c r="O56" s="25"/>
      <c r="P56" s="26"/>
    </row>
    <row r="57" spans="1:16" ht="12.75">
      <c r="A57" s="16"/>
      <c r="E57" s="69"/>
      <c r="F57" s="27"/>
      <c r="G57" s="25"/>
      <c r="H57" s="26"/>
      <c r="J57" s="27"/>
      <c r="K57" s="25"/>
      <c r="L57" s="26"/>
      <c r="N57" s="27"/>
      <c r="O57" s="25"/>
      <c r="P57" s="26"/>
    </row>
    <row r="58" spans="1:16" ht="12.75">
      <c r="A58" s="16"/>
      <c r="E58" s="60"/>
      <c r="F58" s="21"/>
      <c r="G58" s="21"/>
      <c r="H58" s="32"/>
      <c r="J58" s="21"/>
      <c r="K58" s="21"/>
      <c r="L58" s="32"/>
      <c r="N58" s="21"/>
      <c r="O58" s="21"/>
      <c r="P58" s="32"/>
    </row>
    <row r="59" spans="1:16" ht="12.75">
      <c r="A59" s="29">
        <f>A51+1</f>
        <v>8</v>
      </c>
      <c r="F59" s="17"/>
      <c r="G59" s="17"/>
      <c r="H59" s="20"/>
      <c r="J59" s="17"/>
      <c r="K59" s="17"/>
      <c r="L59" s="20"/>
      <c r="N59" s="17"/>
      <c r="O59" s="17"/>
      <c r="P59" s="20"/>
    </row>
    <row r="60" spans="1:16" ht="12.75">
      <c r="A60" s="29"/>
      <c r="F60" s="21"/>
      <c r="G60" s="25"/>
      <c r="H60" s="26"/>
      <c r="J60" s="21"/>
      <c r="K60" s="25"/>
      <c r="L60" s="26"/>
      <c r="N60" s="21"/>
      <c r="O60" s="25"/>
      <c r="P60" s="26"/>
    </row>
    <row r="61" spans="1:16" ht="12.75">
      <c r="A61" s="29"/>
      <c r="F61" s="27"/>
      <c r="G61" s="25"/>
      <c r="H61" s="26"/>
      <c r="J61" s="27"/>
      <c r="K61" s="25"/>
      <c r="L61" s="26"/>
      <c r="N61" s="27"/>
      <c r="O61" s="25"/>
      <c r="P61" s="26"/>
    </row>
    <row r="62" spans="1:16" ht="12.75">
      <c r="A62" s="29"/>
      <c r="F62" s="27"/>
      <c r="G62" s="25"/>
      <c r="H62" s="26"/>
      <c r="J62" s="27"/>
      <c r="K62" s="25"/>
      <c r="L62" s="26"/>
      <c r="N62" s="27"/>
      <c r="O62" s="25"/>
      <c r="P62" s="26"/>
    </row>
    <row r="63" spans="1:16" ht="12.75">
      <c r="A63" s="29"/>
      <c r="F63" s="27"/>
      <c r="G63" s="25"/>
      <c r="H63" s="26"/>
      <c r="J63" s="27"/>
      <c r="K63" s="25"/>
      <c r="L63" s="26"/>
      <c r="N63" s="27"/>
      <c r="O63" s="25"/>
      <c r="P63" s="26"/>
    </row>
    <row r="64" spans="1:16" ht="12.75">
      <c r="A64" s="29"/>
      <c r="F64" s="27"/>
      <c r="G64" s="25"/>
      <c r="H64" s="26"/>
      <c r="J64" s="27"/>
      <c r="K64" s="25"/>
      <c r="L64" s="26"/>
      <c r="N64" s="27"/>
      <c r="O64" s="25"/>
      <c r="P64" s="26"/>
    </row>
    <row r="65" spans="1:16" ht="12.75">
      <c r="A65" s="29"/>
      <c r="F65" s="27"/>
      <c r="G65" s="25"/>
      <c r="H65" s="26"/>
      <c r="J65" s="27"/>
      <c r="K65" s="25"/>
      <c r="L65" s="26"/>
      <c r="N65" s="27"/>
      <c r="O65" s="25"/>
      <c r="P65" s="26"/>
    </row>
    <row r="66" spans="1:16" ht="12.75">
      <c r="A66" s="29"/>
      <c r="F66" s="21"/>
      <c r="G66" s="21"/>
      <c r="H66" s="32"/>
      <c r="J66" s="21"/>
      <c r="K66" s="21"/>
      <c r="L66" s="32"/>
      <c r="N66" s="27"/>
      <c r="O66" s="21"/>
      <c r="P66" s="32"/>
    </row>
    <row r="67" spans="1:16" ht="12.75">
      <c r="A67" s="16">
        <f>A59+1</f>
        <v>9</v>
      </c>
      <c r="E67" s="60"/>
      <c r="F67" s="17"/>
      <c r="G67" s="17"/>
      <c r="H67" s="20"/>
      <c r="J67" s="17"/>
      <c r="K67" s="17"/>
      <c r="L67" s="20"/>
      <c r="N67" s="17"/>
      <c r="O67" s="17"/>
      <c r="P67" s="20"/>
    </row>
    <row r="68" spans="1:16" ht="12.75">
      <c r="A68" s="16"/>
      <c r="E68" s="60"/>
      <c r="F68" s="21"/>
      <c r="G68" s="25"/>
      <c r="H68" s="26"/>
      <c r="J68" s="21"/>
      <c r="K68" s="25"/>
      <c r="L68" s="26"/>
      <c r="N68" s="21"/>
      <c r="O68" s="25"/>
      <c r="P68" s="26"/>
    </row>
    <row r="69" spans="1:16" ht="12.75">
      <c r="A69" s="16"/>
      <c r="E69" s="60"/>
      <c r="F69" s="27"/>
      <c r="G69" s="25"/>
      <c r="H69" s="26"/>
      <c r="J69" s="27"/>
      <c r="K69" s="25"/>
      <c r="L69" s="26"/>
      <c r="N69" s="27"/>
      <c r="O69" s="25"/>
      <c r="P69" s="26"/>
    </row>
    <row r="70" spans="1:16" ht="12.75">
      <c r="A70" s="16"/>
      <c r="E70" s="60"/>
      <c r="F70" s="27"/>
      <c r="G70" s="25"/>
      <c r="H70" s="26"/>
      <c r="J70" s="27"/>
      <c r="K70" s="25"/>
      <c r="L70" s="26"/>
      <c r="N70" s="27"/>
      <c r="O70" s="25"/>
      <c r="P70" s="26"/>
    </row>
    <row r="71" spans="1:16" ht="12.75">
      <c r="A71" s="16"/>
      <c r="E71" s="60"/>
      <c r="F71" s="27"/>
      <c r="G71" s="25"/>
      <c r="H71" s="26"/>
      <c r="J71" s="27"/>
      <c r="K71" s="25"/>
      <c r="L71" s="26"/>
      <c r="N71" s="27"/>
      <c r="O71" s="25"/>
      <c r="P71" s="26"/>
    </row>
    <row r="72" spans="1:16" ht="12.75">
      <c r="A72" s="16"/>
      <c r="E72" s="60"/>
      <c r="F72" s="27"/>
      <c r="G72" s="25"/>
      <c r="H72" s="26"/>
      <c r="J72" s="27"/>
      <c r="K72" s="25"/>
      <c r="L72" s="26"/>
      <c r="N72" s="27"/>
      <c r="O72" s="25"/>
      <c r="P72" s="26"/>
    </row>
    <row r="73" spans="1:16" ht="12.75">
      <c r="A73" s="16"/>
      <c r="E73" s="69"/>
      <c r="F73" s="27"/>
      <c r="G73" s="25"/>
      <c r="H73" s="26"/>
      <c r="J73" s="27"/>
      <c r="K73" s="25"/>
      <c r="L73" s="26"/>
      <c r="N73" s="27"/>
      <c r="O73" s="25"/>
      <c r="P73" s="26"/>
    </row>
    <row r="74" spans="1:11" ht="12.75">
      <c r="A74" s="16"/>
      <c r="E74" s="62"/>
      <c r="F74" s="21"/>
      <c r="G74" s="32"/>
      <c r="I74" s="21"/>
      <c r="J74" s="21"/>
      <c r="K74" s="32"/>
    </row>
    <row r="75" spans="1:11" ht="12.75">
      <c r="A75" s="29">
        <f>A67+1</f>
        <v>10</v>
      </c>
      <c r="E75" s="69"/>
      <c r="F75" s="17"/>
      <c r="G75" s="20"/>
      <c r="I75" s="17"/>
      <c r="J75" s="17"/>
      <c r="K75" s="20"/>
    </row>
    <row r="76" spans="1:11" ht="12.75">
      <c r="A76" s="29"/>
      <c r="E76" s="62"/>
      <c r="F76" s="25"/>
      <c r="G76" s="26"/>
      <c r="I76" s="21"/>
      <c r="J76" s="25"/>
      <c r="K76" s="26"/>
    </row>
    <row r="77" spans="1:11" ht="12.75">
      <c r="A77" s="29"/>
      <c r="E77" s="70"/>
      <c r="F77" s="25"/>
      <c r="G77" s="26"/>
      <c r="I77" s="27"/>
      <c r="J77" s="25"/>
      <c r="K77" s="26"/>
    </row>
    <row r="78" spans="1:11" ht="12.75">
      <c r="A78" s="29"/>
      <c r="E78" s="70"/>
      <c r="F78" s="25"/>
      <c r="G78" s="26"/>
      <c r="I78" s="27"/>
      <c r="J78" s="25"/>
      <c r="K78" s="26"/>
    </row>
    <row r="79" spans="1:11" ht="12.75">
      <c r="A79" s="29"/>
      <c r="E79" s="70"/>
      <c r="F79" s="25"/>
      <c r="G79" s="26"/>
      <c r="I79" s="27"/>
      <c r="J79" s="25"/>
      <c r="K79" s="26"/>
    </row>
    <row r="80" spans="1:11" ht="12.75">
      <c r="A80" s="29"/>
      <c r="E80" s="70"/>
      <c r="F80" s="25"/>
      <c r="G80" s="26"/>
      <c r="I80" s="27"/>
      <c r="J80" s="25"/>
      <c r="K80" s="26"/>
    </row>
    <row r="81" spans="1:11" ht="12.75">
      <c r="A81" s="29"/>
      <c r="E81" s="70"/>
      <c r="F81" s="25"/>
      <c r="G81" s="26"/>
      <c r="I81" s="27"/>
      <c r="J81" s="25"/>
      <c r="K81" s="26"/>
    </row>
    <row r="82" spans="1:11" ht="12.75">
      <c r="A82" s="29"/>
      <c r="E82" s="62"/>
      <c r="F82" s="21"/>
      <c r="G82" s="32"/>
      <c r="I82" s="21"/>
      <c r="J82" s="21"/>
      <c r="K82" s="32"/>
    </row>
    <row r="83" spans="1:11" ht="12.75">
      <c r="A83" s="16">
        <f>A75+1</f>
        <v>11</v>
      </c>
      <c r="B83" s="17"/>
      <c r="C83" s="20"/>
      <c r="E83" s="69"/>
      <c r="F83" s="17"/>
      <c r="G83" s="20"/>
      <c r="I83" s="17"/>
      <c r="J83" s="17"/>
      <c r="K83" s="20"/>
    </row>
    <row r="84" spans="1:11" ht="12.75">
      <c r="A84" s="16"/>
      <c r="B84" s="25"/>
      <c r="C84" s="26"/>
      <c r="E84" s="62"/>
      <c r="F84" s="25"/>
      <c r="G84" s="26"/>
      <c r="I84" s="21"/>
      <c r="J84" s="25"/>
      <c r="K84" s="26"/>
    </row>
    <row r="85" spans="1:11" ht="12.75">
      <c r="A85" s="16"/>
      <c r="B85" s="25"/>
      <c r="C85" s="26"/>
      <c r="E85" s="70"/>
      <c r="F85" s="25"/>
      <c r="G85" s="26"/>
      <c r="I85" s="27"/>
      <c r="J85" s="25"/>
      <c r="K85" s="26"/>
    </row>
    <row r="86" spans="1:11" ht="12.75">
      <c r="A86" s="16"/>
      <c r="B86" s="25"/>
      <c r="C86" s="26"/>
      <c r="E86" s="70"/>
      <c r="F86" s="25"/>
      <c r="G86" s="26"/>
      <c r="I86" s="27"/>
      <c r="J86" s="25"/>
      <c r="K86" s="26"/>
    </row>
    <row r="87" spans="1:11" ht="12.75">
      <c r="A87" s="16"/>
      <c r="B87" s="25"/>
      <c r="C87" s="26"/>
      <c r="E87" s="70"/>
      <c r="F87" s="25"/>
      <c r="G87" s="26"/>
      <c r="I87" s="27"/>
      <c r="J87" s="25"/>
      <c r="K87" s="26"/>
    </row>
    <row r="88" spans="1:11" ht="12.75">
      <c r="A88" s="16"/>
      <c r="B88" s="25"/>
      <c r="C88" s="26"/>
      <c r="E88" s="70"/>
      <c r="F88" s="25"/>
      <c r="G88" s="26"/>
      <c r="I88" s="27"/>
      <c r="J88" s="25"/>
      <c r="K88" s="26"/>
    </row>
    <row r="89" spans="1:11" ht="12.75">
      <c r="A89" s="16"/>
      <c r="B89" s="25"/>
      <c r="C89" s="26"/>
      <c r="E89" s="70"/>
      <c r="F89" s="25"/>
      <c r="G89" s="26"/>
      <c r="I89" s="27"/>
      <c r="J89" s="25"/>
      <c r="K89" s="26"/>
    </row>
    <row r="90" spans="1:11" ht="12.75">
      <c r="A90" s="16"/>
      <c r="B90" s="21"/>
      <c r="C90" s="32"/>
      <c r="E90" s="62"/>
      <c r="F90" s="21"/>
      <c r="G90" s="32"/>
      <c r="I90" s="21"/>
      <c r="J90" s="21"/>
      <c r="K90" s="32"/>
    </row>
    <row r="91" spans="1:11" ht="12.75">
      <c r="A91" s="29">
        <f>A83+1</f>
        <v>12</v>
      </c>
      <c r="B91" s="17"/>
      <c r="C91" s="20"/>
      <c r="E91" s="69"/>
      <c r="F91" s="17"/>
      <c r="G91" s="20"/>
      <c r="I91" s="17"/>
      <c r="J91" s="17"/>
      <c r="K91" s="20"/>
    </row>
    <row r="92" spans="1:11" ht="12.75">
      <c r="A92" s="29"/>
      <c r="B92" s="25"/>
      <c r="C92" s="26"/>
      <c r="E92" s="62"/>
      <c r="F92" s="25"/>
      <c r="G92" s="26"/>
      <c r="I92" s="21"/>
      <c r="J92" s="25"/>
      <c r="K92" s="26"/>
    </row>
    <row r="93" spans="1:11" ht="12.75">
      <c r="A93" s="29"/>
      <c r="B93" s="25"/>
      <c r="C93" s="26"/>
      <c r="E93" s="70"/>
      <c r="F93" s="25"/>
      <c r="G93" s="26"/>
      <c r="I93" s="27"/>
      <c r="J93" s="25"/>
      <c r="K93" s="26"/>
    </row>
    <row r="94" spans="1:11" ht="12.75">
      <c r="A94" s="29"/>
      <c r="B94" s="25"/>
      <c r="C94" s="26"/>
      <c r="E94" s="70"/>
      <c r="F94" s="25"/>
      <c r="G94" s="26"/>
      <c r="I94" s="27"/>
      <c r="J94" s="25"/>
      <c r="K94" s="26"/>
    </row>
    <row r="95" spans="1:11" ht="12.75">
      <c r="A95" s="29"/>
      <c r="B95" s="25"/>
      <c r="C95" s="26"/>
      <c r="E95" s="70"/>
      <c r="F95" s="25"/>
      <c r="G95" s="26"/>
      <c r="I95" s="27"/>
      <c r="J95" s="25"/>
      <c r="K95" s="26"/>
    </row>
    <row r="96" spans="1:11" ht="12.75">
      <c r="A96" s="29"/>
      <c r="B96" s="25"/>
      <c r="C96" s="26"/>
      <c r="E96" s="70"/>
      <c r="F96" s="25"/>
      <c r="G96" s="26"/>
      <c r="I96" s="27"/>
      <c r="J96" s="25"/>
      <c r="K96" s="26"/>
    </row>
    <row r="97" spans="1:11" ht="12.75">
      <c r="A97" s="29"/>
      <c r="B97" s="25"/>
      <c r="C97" s="26"/>
      <c r="E97" s="70"/>
      <c r="F97" s="25"/>
      <c r="G97" s="26"/>
      <c r="I97" s="27"/>
      <c r="J97" s="25"/>
      <c r="K97" s="26"/>
    </row>
    <row r="98" spans="1:11" ht="12.75">
      <c r="A98" s="29"/>
      <c r="B98" s="21"/>
      <c r="C98" s="32"/>
      <c r="E98" s="62"/>
      <c r="F98" s="21"/>
      <c r="G98" s="32"/>
      <c r="I98" s="21"/>
      <c r="J98" s="21"/>
      <c r="K98" s="32"/>
    </row>
    <row r="99" spans="1:11" ht="12.75">
      <c r="A99" s="16">
        <f>A91+1</f>
        <v>13</v>
      </c>
      <c r="B99" s="7"/>
      <c r="C99" s="43"/>
      <c r="D99" s="24"/>
      <c r="E99" s="69"/>
      <c r="F99" s="17"/>
      <c r="G99" s="20"/>
      <c r="I99" s="17"/>
      <c r="J99" s="17"/>
      <c r="K99" s="20"/>
    </row>
    <row r="100" spans="1:11" ht="12.75">
      <c r="A100" s="16"/>
      <c r="B100" s="17"/>
      <c r="C100" s="17"/>
      <c r="D100" s="19"/>
      <c r="E100" s="62"/>
      <c r="F100" s="25"/>
      <c r="G100" s="26"/>
      <c r="I100" s="21"/>
      <c r="J100" s="25"/>
      <c r="K100" s="26"/>
    </row>
    <row r="101" spans="1:11" ht="12.75">
      <c r="A101" s="16"/>
      <c r="B101" s="33"/>
      <c r="C101" s="43"/>
      <c r="D101" s="24"/>
      <c r="E101" s="70"/>
      <c r="F101" s="25"/>
      <c r="G101" s="26"/>
      <c r="I101" s="27"/>
      <c r="J101" s="25"/>
      <c r="K101" s="26"/>
    </row>
    <row r="102" spans="1:11" ht="12.75">
      <c r="A102" s="16"/>
      <c r="B102" s="7"/>
      <c r="C102" s="43"/>
      <c r="D102" s="24"/>
      <c r="E102" s="70"/>
      <c r="F102" s="25"/>
      <c r="G102" s="26"/>
      <c r="I102" s="27"/>
      <c r="J102" s="25"/>
      <c r="K102" s="26"/>
    </row>
    <row r="103" spans="1:11" ht="12.75">
      <c r="A103" s="16"/>
      <c r="B103" s="44"/>
      <c r="C103" s="43"/>
      <c r="D103" s="24"/>
      <c r="E103" s="70"/>
      <c r="F103" s="25"/>
      <c r="G103" s="26"/>
      <c r="I103" s="27"/>
      <c r="J103" s="25"/>
      <c r="K103" s="26"/>
    </row>
    <row r="104" spans="1:11" ht="12.75">
      <c r="A104" s="16"/>
      <c r="B104" s="7"/>
      <c r="C104" s="43"/>
      <c r="D104" s="24"/>
      <c r="E104" s="70"/>
      <c r="F104" s="25"/>
      <c r="G104" s="26"/>
      <c r="I104" s="27"/>
      <c r="J104" s="25"/>
      <c r="K104" s="26"/>
    </row>
    <row r="105" spans="1:11" ht="12.75">
      <c r="A105" s="16"/>
      <c r="B105" s="7"/>
      <c r="C105" s="43"/>
      <c r="D105" s="24"/>
      <c r="E105" s="70"/>
      <c r="F105" s="25"/>
      <c r="G105" s="26"/>
      <c r="I105" s="27"/>
      <c r="J105" s="25"/>
      <c r="K105" s="26"/>
    </row>
    <row r="106" spans="1:11" ht="12.75">
      <c r="A106" s="16"/>
      <c r="B106" s="7"/>
      <c r="C106" s="43"/>
      <c r="D106" s="24"/>
      <c r="E106" s="62"/>
      <c r="F106" s="21"/>
      <c r="G106" s="32"/>
      <c r="I106" s="21"/>
      <c r="J106" s="21"/>
      <c r="K106" s="32"/>
    </row>
    <row r="107" spans="1:16" ht="12.75">
      <c r="A107" s="29">
        <f>A99+1</f>
        <v>14</v>
      </c>
      <c r="B107" s="17"/>
      <c r="C107" s="17"/>
      <c r="D107" s="19"/>
      <c r="F107" s="17"/>
      <c r="G107" s="17"/>
      <c r="H107" s="20"/>
      <c r="J107" s="17"/>
      <c r="K107" s="17"/>
      <c r="L107" s="20"/>
      <c r="N107" s="17"/>
      <c r="O107" s="17"/>
      <c r="P107" s="20"/>
    </row>
    <row r="108" spans="1:16" ht="12.75">
      <c r="A108" s="29"/>
      <c r="B108" s="33"/>
      <c r="C108" s="43"/>
      <c r="D108" s="24"/>
      <c r="F108" s="21"/>
      <c r="G108" s="25"/>
      <c r="H108" s="26"/>
      <c r="J108" s="21"/>
      <c r="K108" s="25"/>
      <c r="L108" s="26"/>
      <c r="N108" s="21"/>
      <c r="O108" s="27"/>
      <c r="P108" s="26"/>
    </row>
    <row r="109" spans="1:16" ht="12.75">
      <c r="A109" s="29"/>
      <c r="B109" s="7"/>
      <c r="C109" s="43"/>
      <c r="D109" s="24"/>
      <c r="F109" s="27"/>
      <c r="G109" s="25"/>
      <c r="H109" s="26"/>
      <c r="J109" s="27"/>
      <c r="K109" s="25"/>
      <c r="L109" s="26"/>
      <c r="N109" s="27"/>
      <c r="O109" s="27"/>
      <c r="P109" s="26"/>
    </row>
    <row r="110" spans="1:16" ht="12.75">
      <c r="A110" s="29"/>
      <c r="B110" s="44"/>
      <c r="C110" s="43"/>
      <c r="D110" s="24"/>
      <c r="F110" s="27"/>
      <c r="G110" s="25"/>
      <c r="H110" s="26"/>
      <c r="J110" s="27"/>
      <c r="K110" s="25"/>
      <c r="L110" s="26"/>
      <c r="N110" s="27"/>
      <c r="O110" s="27"/>
      <c r="P110" s="26"/>
    </row>
    <row r="111" spans="1:16" ht="12.75">
      <c r="A111" s="29"/>
      <c r="B111" s="7"/>
      <c r="C111" s="43"/>
      <c r="D111" s="24"/>
      <c r="F111" s="27"/>
      <c r="G111" s="25"/>
      <c r="H111" s="26"/>
      <c r="J111" s="27"/>
      <c r="K111" s="25"/>
      <c r="L111" s="26"/>
      <c r="N111" s="27"/>
      <c r="O111" s="27"/>
      <c r="P111" s="26"/>
    </row>
    <row r="112" spans="1:16" ht="12.75">
      <c r="A112" s="29"/>
      <c r="B112" s="7"/>
      <c r="C112" s="43"/>
      <c r="D112" s="24"/>
      <c r="F112" s="27"/>
      <c r="G112" s="25"/>
      <c r="H112" s="26"/>
      <c r="J112" s="27"/>
      <c r="K112" s="25"/>
      <c r="L112" s="26"/>
      <c r="N112" s="27"/>
      <c r="O112" s="27"/>
      <c r="P112" s="26"/>
    </row>
    <row r="113" spans="1:16" ht="12.75">
      <c r="A113" s="29"/>
      <c r="B113" s="7"/>
      <c r="C113" s="43"/>
      <c r="D113" s="24"/>
      <c r="F113" s="27"/>
      <c r="G113" s="25"/>
      <c r="H113" s="26"/>
      <c r="J113" s="27"/>
      <c r="K113" s="25"/>
      <c r="L113" s="26"/>
      <c r="N113" s="27"/>
      <c r="O113" s="27"/>
      <c r="P113" s="26"/>
    </row>
    <row r="114" spans="1:16" ht="12.75">
      <c r="A114" s="29"/>
      <c r="B114" s="7"/>
      <c r="C114" s="71"/>
      <c r="D114" s="71"/>
      <c r="F114" s="21"/>
      <c r="G114" s="21"/>
      <c r="H114" s="32"/>
      <c r="J114" s="21"/>
      <c r="K114" s="21"/>
      <c r="L114" s="32"/>
      <c r="N114" s="21"/>
      <c r="O114" s="21"/>
      <c r="P114" s="32"/>
    </row>
    <row r="115" spans="1:16" ht="12.75">
      <c r="A115" s="16">
        <f>A107+1</f>
        <v>15</v>
      </c>
      <c r="B115" s="17"/>
      <c r="C115" s="17"/>
      <c r="D115" s="19"/>
      <c r="F115" s="17"/>
      <c r="G115" s="17"/>
      <c r="H115" s="20"/>
      <c r="J115" s="17"/>
      <c r="K115" s="17"/>
      <c r="L115" s="20"/>
      <c r="N115" s="17"/>
      <c r="O115" s="17"/>
      <c r="P115" s="20"/>
    </row>
    <row r="116" spans="1:16" ht="12.75">
      <c r="A116" s="16"/>
      <c r="B116" s="33"/>
      <c r="C116" s="43"/>
      <c r="D116" s="24"/>
      <c r="F116" s="21"/>
      <c r="G116" s="25"/>
      <c r="H116" s="26"/>
      <c r="J116" s="21"/>
      <c r="K116" s="25"/>
      <c r="L116" s="26"/>
      <c r="N116" s="21"/>
      <c r="O116" s="27"/>
      <c r="P116" s="26"/>
    </row>
    <row r="117" spans="1:16" ht="12.75">
      <c r="A117" s="16"/>
      <c r="B117" s="7"/>
      <c r="C117" s="43"/>
      <c r="D117" s="24"/>
      <c r="F117" s="27"/>
      <c r="G117" s="25"/>
      <c r="H117" s="26"/>
      <c r="I117" s="57"/>
      <c r="J117" s="27"/>
      <c r="K117" s="25"/>
      <c r="L117" s="26"/>
      <c r="M117" s="57"/>
      <c r="N117" s="27"/>
      <c r="O117" s="27"/>
      <c r="P117" s="57"/>
    </row>
    <row r="118" spans="1:16" ht="12.75">
      <c r="A118" s="16"/>
      <c r="B118" s="44"/>
      <c r="C118" s="43"/>
      <c r="D118" s="24"/>
      <c r="F118" s="27"/>
      <c r="G118" s="25"/>
      <c r="H118" s="57"/>
      <c r="I118" s="57"/>
      <c r="J118" s="27"/>
      <c r="K118" s="25"/>
      <c r="L118" s="26"/>
      <c r="M118" s="57"/>
      <c r="N118" s="27"/>
      <c r="O118" s="27"/>
      <c r="P118" s="57"/>
    </row>
    <row r="119" spans="1:16" ht="12.75">
      <c r="A119" s="16"/>
      <c r="B119" s="7"/>
      <c r="C119" s="43"/>
      <c r="D119" s="24"/>
      <c r="F119" s="27"/>
      <c r="G119" s="25"/>
      <c r="H119" s="57"/>
      <c r="I119" s="57"/>
      <c r="J119" s="27"/>
      <c r="K119" s="25"/>
      <c r="L119" s="57"/>
      <c r="M119" s="57"/>
      <c r="N119" s="27"/>
      <c r="O119" s="27"/>
      <c r="P119" s="57"/>
    </row>
    <row r="120" spans="1:16" ht="12.75">
      <c r="A120" s="16"/>
      <c r="B120" s="7"/>
      <c r="C120" s="43"/>
      <c r="D120" s="24"/>
      <c r="F120" s="27"/>
      <c r="G120" s="25"/>
      <c r="H120" s="57"/>
      <c r="I120" s="57"/>
      <c r="J120" s="27"/>
      <c r="K120" s="25"/>
      <c r="L120" s="57"/>
      <c r="M120" s="57"/>
      <c r="N120" s="27"/>
      <c r="O120" s="27"/>
      <c r="P120" s="57"/>
    </row>
    <row r="121" spans="1:16" ht="12.75">
      <c r="A121" s="16"/>
      <c r="B121" s="17"/>
      <c r="C121" s="17"/>
      <c r="D121" s="19"/>
      <c r="F121" s="27"/>
      <c r="G121" s="25"/>
      <c r="H121" s="57"/>
      <c r="I121" s="57"/>
      <c r="J121" s="27"/>
      <c r="K121" s="25"/>
      <c r="L121" s="57"/>
      <c r="M121" s="57"/>
      <c r="N121" s="27"/>
      <c r="O121" s="27"/>
      <c r="P121" s="57"/>
    </row>
    <row r="122" spans="1:16" ht="12.75">
      <c r="A122" s="16"/>
      <c r="F122" s="21"/>
      <c r="G122" s="21"/>
      <c r="H122" s="32"/>
      <c r="I122" s="32"/>
      <c r="J122" s="21"/>
      <c r="K122" s="21"/>
      <c r="L122" s="32"/>
      <c r="M122" s="32"/>
      <c r="N122" s="21"/>
      <c r="O122" s="21"/>
      <c r="P122" s="32"/>
    </row>
    <row r="123" spans="1:14" ht="12.75">
      <c r="A123" s="29">
        <f>A115+1</f>
        <v>16</v>
      </c>
      <c r="E123" s="69"/>
      <c r="I123" s="20"/>
      <c r="J123" s="17"/>
      <c r="K123" s="17"/>
      <c r="L123" s="20"/>
      <c r="M123" s="17"/>
      <c r="N123" s="17"/>
    </row>
    <row r="124" spans="1:14" ht="12.75">
      <c r="A124" s="29"/>
      <c r="E124" s="60"/>
      <c r="K124" s="27"/>
      <c r="N124" s="21"/>
    </row>
    <row r="125" spans="1:14" ht="12.75">
      <c r="A125" s="29"/>
      <c r="E125" s="60"/>
      <c r="K125" s="27"/>
      <c r="N125" s="27"/>
    </row>
    <row r="126" spans="1:14" ht="12.75">
      <c r="A126" s="29"/>
      <c r="E126" s="60"/>
      <c r="K126" s="27"/>
      <c r="N126" s="27"/>
    </row>
    <row r="127" spans="1:14" ht="12.75">
      <c r="A127" s="29"/>
      <c r="E127" s="60"/>
      <c r="K127" s="27"/>
      <c r="N127" s="27"/>
    </row>
    <row r="128" spans="1:14" ht="12.75">
      <c r="A128" s="29"/>
      <c r="E128" s="60"/>
      <c r="K128" s="27"/>
      <c r="N128" s="27"/>
    </row>
    <row r="129" spans="1:14" ht="12.75">
      <c r="A129" s="29"/>
      <c r="E129" s="60"/>
      <c r="K129" s="27"/>
      <c r="N129" s="27"/>
    </row>
    <row r="130" spans="1:14" ht="12.75">
      <c r="A130" s="29"/>
      <c r="E130" s="60"/>
      <c r="K130" s="21"/>
      <c r="N130" s="21"/>
    </row>
    <row r="131" spans="1:14" ht="12.75">
      <c r="A131" s="16">
        <f>A123+1</f>
        <v>17</v>
      </c>
      <c r="E131" s="60"/>
      <c r="K131" s="17"/>
      <c r="N131" s="17"/>
    </row>
    <row r="132" spans="1:14" ht="12.75">
      <c r="A132" s="16"/>
      <c r="E132" s="69"/>
      <c r="K132" s="27"/>
      <c r="N132" s="21"/>
    </row>
    <row r="133" spans="1:14" ht="12.75">
      <c r="A133" s="16"/>
      <c r="E133" s="60"/>
      <c r="K133" s="27"/>
      <c r="N133" s="27"/>
    </row>
    <row r="134" spans="1:14" ht="12.75">
      <c r="A134" s="16"/>
      <c r="E134" s="60"/>
      <c r="K134" s="27"/>
      <c r="N134" s="27"/>
    </row>
    <row r="135" spans="1:14" ht="12.75">
      <c r="A135" s="16"/>
      <c r="E135" s="60"/>
      <c r="N135" s="27"/>
    </row>
    <row r="136" spans="1:14" ht="12.75">
      <c r="A136" s="16"/>
      <c r="E136" s="60"/>
      <c r="N136" s="27"/>
    </row>
    <row r="137" spans="1:14" ht="12.75">
      <c r="A137" s="16"/>
      <c r="E137" s="60"/>
      <c r="N137" s="27"/>
    </row>
    <row r="138" spans="1:14" ht="12.75">
      <c r="A138" s="16"/>
      <c r="E138" s="60"/>
      <c r="N138" s="21"/>
    </row>
    <row r="139" spans="1:5" ht="12.75">
      <c r="A139" s="29">
        <f>A131+1</f>
        <v>18</v>
      </c>
      <c r="E139" s="69"/>
    </row>
    <row r="140" spans="1:5" ht="12.75">
      <c r="A140" s="29"/>
      <c r="E140" s="60"/>
    </row>
    <row r="141" spans="1:5" ht="12.75">
      <c r="A141" s="29"/>
      <c r="E141" s="60"/>
    </row>
    <row r="142" spans="1:5" ht="12.75">
      <c r="A142" s="29"/>
      <c r="E142" s="60"/>
    </row>
    <row r="143" spans="1:5" ht="12.75">
      <c r="A143" s="29"/>
      <c r="E143" s="60"/>
    </row>
    <row r="144" spans="1:5" ht="12.75">
      <c r="A144" s="29"/>
      <c r="E144" s="60"/>
    </row>
    <row r="145" spans="1:5" ht="12.75">
      <c r="A145" s="29"/>
      <c r="E145" s="60"/>
    </row>
    <row r="146" spans="1:5" ht="12.75">
      <c r="A146" s="29"/>
      <c r="E146" s="69"/>
    </row>
    <row r="147" spans="1:5" ht="12.75">
      <c r="A147" s="16">
        <f>A139+1</f>
        <v>19</v>
      </c>
      <c r="E147" s="60"/>
    </row>
    <row r="148" spans="1:5" ht="12.75">
      <c r="A148" s="16"/>
      <c r="E148" s="60"/>
    </row>
    <row r="149" spans="1:5" ht="12.75">
      <c r="A149" s="16"/>
      <c r="E149" s="60"/>
    </row>
    <row r="150" spans="1:5" ht="12.75">
      <c r="A150" s="16"/>
      <c r="E150" s="60"/>
    </row>
    <row r="151" spans="1:5" ht="12.75">
      <c r="A151" s="16"/>
      <c r="E151" s="60"/>
    </row>
    <row r="152" spans="1:5" ht="12.75">
      <c r="A152" s="16"/>
      <c r="E152" s="60"/>
    </row>
    <row r="153" spans="1:5" ht="12.75">
      <c r="A153" s="16"/>
      <c r="E153" s="60"/>
    </row>
    <row r="154" spans="1:5" ht="12.75">
      <c r="A154" s="16"/>
      <c r="B154" s="72"/>
      <c r="C154" s="73"/>
      <c r="D154" s="74"/>
      <c r="E154" s="60"/>
    </row>
    <row r="155" spans="1:5" ht="15.75">
      <c r="A155" s="29">
        <v>1</v>
      </c>
      <c r="B155" s="17" t="s">
        <v>80</v>
      </c>
      <c r="C155" s="17" t="s">
        <v>76</v>
      </c>
      <c r="D155" s="19" t="s">
        <v>96</v>
      </c>
      <c r="E155" s="60"/>
    </row>
    <row r="156" spans="1:5" ht="14.25">
      <c r="A156" s="29"/>
      <c r="B156" s="33" t="s">
        <v>211</v>
      </c>
      <c r="C156" s="43">
        <v>0</v>
      </c>
      <c r="D156" s="24">
        <v>-14</v>
      </c>
      <c r="E156" s="60"/>
    </row>
    <row r="157" spans="1:5" ht="12.75">
      <c r="A157" s="29"/>
      <c r="B157" s="7" t="s">
        <v>207</v>
      </c>
      <c r="C157" s="43">
        <v>723</v>
      </c>
      <c r="D157" s="24">
        <v>-18.6</v>
      </c>
      <c r="E157" s="60"/>
    </row>
    <row r="158" spans="1:5" ht="12.75">
      <c r="A158" s="29"/>
      <c r="B158" s="44" t="s">
        <v>77</v>
      </c>
      <c r="C158" s="43">
        <v>1230</v>
      </c>
      <c r="D158" s="24">
        <v>-15.9</v>
      </c>
      <c r="E158" s="60"/>
    </row>
    <row r="159" spans="1:5" ht="12.75">
      <c r="A159" s="29"/>
      <c r="B159" s="7" t="s">
        <v>78</v>
      </c>
      <c r="C159" s="43">
        <v>1233</v>
      </c>
      <c r="D159" s="24">
        <v>-16</v>
      </c>
      <c r="E159" s="60"/>
    </row>
    <row r="160" spans="1:5" ht="12.75">
      <c r="A160" s="29"/>
      <c r="B160" s="7" t="s">
        <v>208</v>
      </c>
      <c r="C160" s="43">
        <v>1271</v>
      </c>
      <c r="D160" s="24">
        <v>-15.9</v>
      </c>
      <c r="E160" s="60"/>
    </row>
    <row r="161" spans="1:5" ht="12.75">
      <c r="A161" s="29"/>
      <c r="B161" s="7"/>
      <c r="C161" s="43">
        <v>1600</v>
      </c>
      <c r="D161" s="24">
        <v>-12.2</v>
      </c>
      <c r="E161" s="69"/>
    </row>
    <row r="162" spans="1:5" ht="12.75">
      <c r="A162" s="29"/>
      <c r="B162" s="7"/>
      <c r="C162" s="43"/>
      <c r="D162" s="24"/>
      <c r="E162" s="60"/>
    </row>
    <row r="163" spans="1:5" ht="15.75">
      <c r="A163" s="16">
        <f>A155+1</f>
        <v>2</v>
      </c>
      <c r="B163" s="17" t="s">
        <v>8</v>
      </c>
      <c r="C163" s="17" t="s">
        <v>76</v>
      </c>
      <c r="D163" s="19" t="s">
        <v>96</v>
      </c>
      <c r="E163" s="60"/>
    </row>
    <row r="164" spans="1:5" ht="14.25">
      <c r="A164" s="16"/>
      <c r="B164" s="33" t="s">
        <v>210</v>
      </c>
      <c r="C164" s="43">
        <v>0</v>
      </c>
      <c r="D164" s="24">
        <v>-12.5</v>
      </c>
      <c r="E164" s="60"/>
    </row>
    <row r="165" spans="1:5" ht="12.75">
      <c r="A165" s="16"/>
      <c r="B165" s="7" t="s">
        <v>78</v>
      </c>
      <c r="C165" s="43">
        <v>544</v>
      </c>
      <c r="D165" s="24">
        <v>-13.2</v>
      </c>
      <c r="E165" s="60"/>
    </row>
    <row r="166" spans="1:5" ht="12.75">
      <c r="A166" s="16"/>
      <c r="B166" s="7" t="s">
        <v>207</v>
      </c>
      <c r="C166" s="43">
        <v>723</v>
      </c>
      <c r="D166" s="24">
        <v>-12.3</v>
      </c>
      <c r="E166" s="60"/>
    </row>
    <row r="167" spans="1:5" ht="12.75">
      <c r="A167" s="16"/>
      <c r="B167" s="7" t="s">
        <v>77</v>
      </c>
      <c r="C167" s="43">
        <v>860</v>
      </c>
      <c r="D167" s="24">
        <v>-10</v>
      </c>
      <c r="E167" s="60"/>
    </row>
    <row r="168" spans="1:5" ht="12.75">
      <c r="A168" s="16"/>
      <c r="B168" s="7" t="s">
        <v>208</v>
      </c>
      <c r="C168" s="43">
        <v>1271</v>
      </c>
      <c r="D168" s="24">
        <v>-7.3</v>
      </c>
      <c r="E168" s="60"/>
    </row>
    <row r="169" spans="1:5" ht="12.75">
      <c r="A169" s="16"/>
      <c r="B169" s="7"/>
      <c r="C169" s="43">
        <v>1600</v>
      </c>
      <c r="D169" s="24">
        <v>1.4</v>
      </c>
      <c r="E169" s="69"/>
    </row>
    <row r="170" spans="1:5" ht="12.75">
      <c r="A170" s="16"/>
      <c r="C170" s="43"/>
      <c r="D170" s="24"/>
      <c r="E170" s="60"/>
    </row>
    <row r="171" spans="1:5" ht="15.75">
      <c r="A171" s="29">
        <f>A163+1</f>
        <v>3</v>
      </c>
      <c r="B171" s="17" t="s">
        <v>10</v>
      </c>
      <c r="C171" s="17" t="s">
        <v>76</v>
      </c>
      <c r="D171" s="19" t="s">
        <v>96</v>
      </c>
      <c r="E171" s="60"/>
    </row>
    <row r="172" spans="1:5" ht="14.25">
      <c r="A172" s="29"/>
      <c r="B172" s="33" t="s">
        <v>219</v>
      </c>
      <c r="C172" s="43">
        <v>0</v>
      </c>
      <c r="D172" s="24">
        <v>-130</v>
      </c>
      <c r="E172" s="60"/>
    </row>
    <row r="173" spans="1:5" ht="12.75">
      <c r="A173" s="29"/>
      <c r="B173" s="7" t="s">
        <v>207</v>
      </c>
      <c r="C173" s="43">
        <v>723</v>
      </c>
      <c r="D173" s="24">
        <v>-126.3</v>
      </c>
      <c r="E173" s="60"/>
    </row>
    <row r="174" spans="1:5" ht="12.75">
      <c r="A174" s="29"/>
      <c r="B174" s="44" t="s">
        <v>78</v>
      </c>
      <c r="C174" s="43">
        <v>1116</v>
      </c>
      <c r="D174" s="24">
        <v>-119.7</v>
      </c>
      <c r="E174" s="60"/>
    </row>
    <row r="175" spans="1:5" ht="12.75">
      <c r="A175" s="29"/>
      <c r="B175" s="7" t="s">
        <v>208</v>
      </c>
      <c r="C175" s="43">
        <v>1271</v>
      </c>
      <c r="D175" s="24">
        <v>-116.6</v>
      </c>
      <c r="E175" s="60"/>
    </row>
    <row r="176" spans="1:4" ht="12.75">
      <c r="A176" s="29"/>
      <c r="B176" s="7" t="s">
        <v>79</v>
      </c>
      <c r="C176" s="43">
        <v>1756</v>
      </c>
      <c r="D176" s="24">
        <v>-97.2</v>
      </c>
    </row>
    <row r="177" spans="1:4" ht="12.75">
      <c r="A177" s="29"/>
      <c r="B177" s="7"/>
      <c r="C177" s="43">
        <v>2000</v>
      </c>
      <c r="D177" s="24">
        <v>-77.4</v>
      </c>
    </row>
    <row r="178" spans="1:4" ht="12.75">
      <c r="A178" s="29"/>
      <c r="B178" s="7"/>
      <c r="C178" s="43"/>
      <c r="D178" s="24"/>
    </row>
    <row r="179" spans="1:4" ht="15.75">
      <c r="A179" s="16">
        <f>A171+1</f>
        <v>4</v>
      </c>
      <c r="B179" s="17" t="s">
        <v>84</v>
      </c>
      <c r="C179" s="40" t="s">
        <v>76</v>
      </c>
      <c r="D179" s="19" t="s">
        <v>96</v>
      </c>
    </row>
    <row r="180" spans="1:4" ht="14.25">
      <c r="A180" s="16"/>
      <c r="B180" s="33" t="s">
        <v>217</v>
      </c>
      <c r="C180" s="43">
        <v>0</v>
      </c>
      <c r="D180" s="24">
        <v>-52.4</v>
      </c>
    </row>
    <row r="181" spans="1:4" ht="12.75">
      <c r="A181" s="16"/>
      <c r="B181" s="7" t="s">
        <v>78</v>
      </c>
      <c r="C181" s="43">
        <v>594</v>
      </c>
      <c r="D181" s="24">
        <v>-48.3</v>
      </c>
    </row>
    <row r="182" spans="1:4" ht="12.75">
      <c r="A182" s="16"/>
      <c r="B182" s="44" t="s">
        <v>207</v>
      </c>
      <c r="C182" s="43">
        <v>723</v>
      </c>
      <c r="D182" s="24">
        <v>-46.8</v>
      </c>
    </row>
    <row r="183" spans="1:4" ht="12.75">
      <c r="A183" s="16"/>
      <c r="B183" s="7" t="s">
        <v>79</v>
      </c>
      <c r="C183" s="43">
        <v>1038</v>
      </c>
      <c r="D183" s="24">
        <v>-39.4</v>
      </c>
    </row>
    <row r="184" spans="1:4" ht="12.75">
      <c r="A184" s="16"/>
      <c r="B184" s="7" t="s">
        <v>208</v>
      </c>
      <c r="C184" s="43">
        <v>1271</v>
      </c>
      <c r="D184" s="24">
        <v>-23.2</v>
      </c>
    </row>
    <row r="185" spans="1:4" ht="12.75">
      <c r="A185" s="16"/>
      <c r="B185" s="7" t="s">
        <v>77</v>
      </c>
      <c r="C185" s="43">
        <v>1378</v>
      </c>
      <c r="D185" s="24">
        <v>-13.6</v>
      </c>
    </row>
    <row r="186" spans="1:4" ht="12.75">
      <c r="A186" s="16"/>
      <c r="B186" s="7"/>
      <c r="C186" s="43">
        <v>1700</v>
      </c>
      <c r="D186" s="24">
        <v>11.4</v>
      </c>
    </row>
    <row r="187" spans="1:4" ht="15.75">
      <c r="A187" s="29">
        <f>A179+1</f>
        <v>5</v>
      </c>
      <c r="B187" s="17" t="s">
        <v>18</v>
      </c>
      <c r="C187" s="40" t="s">
        <v>76</v>
      </c>
      <c r="D187" s="19" t="s">
        <v>96</v>
      </c>
    </row>
    <row r="188" spans="1:4" ht="14.25">
      <c r="A188" s="29"/>
      <c r="B188" s="33" t="s">
        <v>212</v>
      </c>
      <c r="C188" s="43">
        <v>0</v>
      </c>
      <c r="D188" s="24">
        <v>-16</v>
      </c>
    </row>
    <row r="189" spans="1:4" ht="12.75">
      <c r="A189" s="29"/>
      <c r="B189" s="7" t="s">
        <v>207</v>
      </c>
      <c r="C189" s="43">
        <v>723</v>
      </c>
      <c r="D189" s="24">
        <v>-15.3</v>
      </c>
    </row>
    <row r="190" spans="1:4" ht="12.75">
      <c r="A190" s="29"/>
      <c r="B190" s="7" t="s">
        <v>77</v>
      </c>
      <c r="C190" s="43">
        <v>998</v>
      </c>
      <c r="D190" s="24">
        <v>-11.6</v>
      </c>
    </row>
    <row r="191" spans="1:4" ht="12.75">
      <c r="A191" s="29"/>
      <c r="B191" s="7" t="s">
        <v>78</v>
      </c>
      <c r="C191" s="43">
        <v>1213</v>
      </c>
      <c r="D191" s="24">
        <v>-11.4</v>
      </c>
    </row>
    <row r="192" spans="1:4" ht="12.75">
      <c r="A192" s="29"/>
      <c r="B192" s="44" t="s">
        <v>5</v>
      </c>
      <c r="C192" s="43">
        <v>1215</v>
      </c>
      <c r="D192" s="24">
        <v>-11.4</v>
      </c>
    </row>
    <row r="193" spans="1:4" ht="12.75">
      <c r="A193" s="29"/>
      <c r="B193" s="7" t="s">
        <v>208</v>
      </c>
      <c r="C193" s="43">
        <v>1271</v>
      </c>
      <c r="D193" s="24">
        <v>-14.4</v>
      </c>
    </row>
    <row r="194" spans="1:4" ht="12.75">
      <c r="A194" s="29"/>
      <c r="B194" s="7"/>
      <c r="C194" s="43">
        <v>1700</v>
      </c>
      <c r="D194" s="24">
        <v>-28.1</v>
      </c>
    </row>
    <row r="195" spans="1:4" ht="15.75">
      <c r="A195" s="16">
        <f>A187+1</f>
        <v>6</v>
      </c>
      <c r="B195" s="17" t="s">
        <v>21</v>
      </c>
      <c r="C195" s="40" t="s">
        <v>76</v>
      </c>
      <c r="D195" s="19" t="s">
        <v>96</v>
      </c>
    </row>
    <row r="196" spans="1:4" ht="14.25">
      <c r="A196" s="16"/>
      <c r="B196" s="33" t="s">
        <v>213</v>
      </c>
      <c r="C196" s="43">
        <v>0</v>
      </c>
      <c r="D196" s="24">
        <v>-21.7</v>
      </c>
    </row>
    <row r="197" spans="1:4" ht="12.75">
      <c r="A197" s="16"/>
      <c r="B197" s="7" t="s">
        <v>79</v>
      </c>
      <c r="C197" s="43">
        <v>630</v>
      </c>
      <c r="D197" s="24">
        <v>-15.8</v>
      </c>
    </row>
    <row r="198" spans="1:4" ht="12.75">
      <c r="A198" s="16"/>
      <c r="B198" s="44" t="s">
        <v>207</v>
      </c>
      <c r="C198" s="43">
        <v>723</v>
      </c>
      <c r="D198" s="24">
        <v>-10.7</v>
      </c>
    </row>
    <row r="199" spans="1:4" ht="12.75">
      <c r="A199" s="16"/>
      <c r="B199" s="7" t="s">
        <v>77</v>
      </c>
      <c r="C199" s="43">
        <v>943</v>
      </c>
      <c r="D199" s="24">
        <v>3.6</v>
      </c>
    </row>
    <row r="200" spans="1:4" ht="12.75">
      <c r="A200" s="16"/>
      <c r="B200" s="7" t="s">
        <v>208</v>
      </c>
      <c r="C200" s="43">
        <v>1271</v>
      </c>
      <c r="D200" s="24">
        <v>21.2</v>
      </c>
    </row>
    <row r="201" spans="1:4" ht="12.75">
      <c r="A201" s="16"/>
      <c r="B201" s="7"/>
      <c r="C201" s="43"/>
      <c r="D201" s="24"/>
    </row>
    <row r="202" spans="1:4" ht="12.75">
      <c r="A202" s="16"/>
      <c r="B202" s="21"/>
      <c r="C202" s="25"/>
      <c r="D202" s="68"/>
    </row>
    <row r="203" spans="1:4" ht="15.75">
      <c r="A203" s="29">
        <f>A195+1</f>
        <v>7</v>
      </c>
      <c r="B203" s="17" t="s">
        <v>28</v>
      </c>
      <c r="C203" s="17" t="s">
        <v>76</v>
      </c>
      <c r="D203" s="19" t="s">
        <v>96</v>
      </c>
    </row>
    <row r="204" spans="1:4" ht="14.25">
      <c r="A204" s="29"/>
      <c r="B204" s="33" t="s">
        <v>216</v>
      </c>
      <c r="C204" s="43">
        <v>0</v>
      </c>
      <c r="D204" s="24">
        <v>-45</v>
      </c>
    </row>
    <row r="205" spans="1:4" ht="12.75">
      <c r="A205" s="29"/>
      <c r="B205" s="7" t="s">
        <v>207</v>
      </c>
      <c r="C205" s="43">
        <v>723</v>
      </c>
      <c r="D205" s="24">
        <v>-49.2</v>
      </c>
    </row>
    <row r="206" spans="1:4" ht="12.75">
      <c r="A206" s="29"/>
      <c r="B206" s="44" t="s">
        <v>208</v>
      </c>
      <c r="C206" s="43">
        <v>1271</v>
      </c>
      <c r="D206" s="24">
        <v>-46.2</v>
      </c>
    </row>
    <row r="207" spans="1:4" ht="12.75">
      <c r="A207" s="29"/>
      <c r="B207" s="7" t="s">
        <v>78</v>
      </c>
      <c r="C207" s="43">
        <v>1517</v>
      </c>
      <c r="D207" s="24">
        <v>-39.9</v>
      </c>
    </row>
    <row r="208" spans="1:4" ht="12.75">
      <c r="A208" s="29"/>
      <c r="B208" s="7"/>
      <c r="C208" s="43">
        <v>1800</v>
      </c>
      <c r="D208" s="24">
        <v>-31.5</v>
      </c>
    </row>
    <row r="209" spans="1:4" ht="12.75">
      <c r="A209" s="29"/>
      <c r="B209" s="7"/>
      <c r="C209" s="43"/>
      <c r="D209" s="24"/>
    </row>
    <row r="210" spans="1:4" ht="12.75">
      <c r="A210" s="29"/>
      <c r="B210" s="7"/>
      <c r="C210" s="43"/>
      <c r="D210" s="24"/>
    </row>
    <row r="211" spans="1:4" ht="15.75">
      <c r="A211" s="16">
        <f>A203+1</f>
        <v>8</v>
      </c>
      <c r="B211" s="17" t="s">
        <v>36</v>
      </c>
      <c r="C211" s="40" t="s">
        <v>76</v>
      </c>
      <c r="D211" s="19" t="s">
        <v>96</v>
      </c>
    </row>
    <row r="212" spans="1:4" ht="14.25">
      <c r="A212" s="16"/>
      <c r="B212" s="33" t="s">
        <v>215</v>
      </c>
      <c r="C212" s="43">
        <v>0</v>
      </c>
      <c r="D212" s="24">
        <v>-33.2</v>
      </c>
    </row>
    <row r="213" spans="1:4" ht="12.75">
      <c r="A213" s="16"/>
      <c r="B213" s="7" t="s">
        <v>78</v>
      </c>
      <c r="C213" s="43">
        <v>601</v>
      </c>
      <c r="D213" s="24">
        <v>-31.9</v>
      </c>
    </row>
    <row r="214" spans="1:4" ht="12.75">
      <c r="A214" s="16"/>
      <c r="B214" s="44" t="s">
        <v>207</v>
      </c>
      <c r="C214" s="43">
        <v>723</v>
      </c>
      <c r="D214" s="24">
        <v>-31.2</v>
      </c>
    </row>
    <row r="215" spans="1:4" ht="12.75">
      <c r="A215" s="16"/>
      <c r="B215" s="7" t="s">
        <v>77</v>
      </c>
      <c r="C215" s="43">
        <v>1190</v>
      </c>
      <c r="D215" s="24">
        <v>-23</v>
      </c>
    </row>
    <row r="216" spans="1:4" ht="12.75">
      <c r="A216" s="16"/>
      <c r="B216" s="7" t="s">
        <v>208</v>
      </c>
      <c r="C216" s="43">
        <v>1271</v>
      </c>
      <c r="D216" s="24">
        <v>-22.5</v>
      </c>
    </row>
    <row r="217" spans="1:4" ht="12.75">
      <c r="A217" s="16"/>
      <c r="B217" s="7" t="s">
        <v>5</v>
      </c>
      <c r="C217" s="43">
        <v>1464</v>
      </c>
      <c r="D217" s="24">
        <v>-17.6</v>
      </c>
    </row>
    <row r="218" spans="1:4" ht="12.75">
      <c r="A218" s="16"/>
      <c r="B218" s="7"/>
      <c r="C218" s="43">
        <v>1700</v>
      </c>
      <c r="D218" s="24">
        <v>-17.9</v>
      </c>
    </row>
    <row r="219" spans="1:4" ht="15.75">
      <c r="A219" s="29">
        <f>A211+1</f>
        <v>9</v>
      </c>
      <c r="B219" s="17" t="s">
        <v>46</v>
      </c>
      <c r="C219" s="40" t="s">
        <v>76</v>
      </c>
      <c r="D219" s="19" t="s">
        <v>96</v>
      </c>
    </row>
    <row r="220" spans="1:4" ht="14.25">
      <c r="A220" s="29"/>
      <c r="B220" s="33" t="s">
        <v>209</v>
      </c>
      <c r="C220" s="43">
        <v>0</v>
      </c>
      <c r="D220" s="24">
        <v>-9</v>
      </c>
    </row>
    <row r="221" spans="1:4" ht="12.75">
      <c r="A221" s="29"/>
      <c r="B221" s="7" t="s">
        <v>207</v>
      </c>
      <c r="C221" s="43">
        <v>723</v>
      </c>
      <c r="D221" s="24">
        <v>-10.9</v>
      </c>
    </row>
    <row r="222" spans="1:4" ht="12.75">
      <c r="A222" s="29"/>
      <c r="B222" s="44" t="s">
        <v>78</v>
      </c>
      <c r="C222" s="43">
        <v>893</v>
      </c>
      <c r="D222" s="24">
        <v>-8.5</v>
      </c>
    </row>
    <row r="223" spans="1:4" ht="12.75">
      <c r="A223" s="29"/>
      <c r="B223" s="7" t="s">
        <v>208</v>
      </c>
      <c r="C223" s="43">
        <v>1271</v>
      </c>
      <c r="D223" s="24">
        <v>-8.6</v>
      </c>
    </row>
    <row r="224" spans="1:4" ht="12.75">
      <c r="A224" s="29"/>
      <c r="B224" s="7"/>
      <c r="C224" s="43">
        <v>1600</v>
      </c>
      <c r="D224" s="24">
        <v>6.3</v>
      </c>
    </row>
    <row r="225" spans="1:4" ht="12.75">
      <c r="A225" s="29"/>
      <c r="B225" s="7"/>
      <c r="C225" s="43"/>
      <c r="D225" s="24"/>
    </row>
    <row r="226" spans="1:4" ht="12.75">
      <c r="A226" s="29"/>
      <c r="B226" s="7"/>
      <c r="C226" s="43"/>
      <c r="D226" s="24"/>
    </row>
    <row r="227" spans="1:4" ht="15.75">
      <c r="A227" s="16">
        <f>A219+1</f>
        <v>10</v>
      </c>
      <c r="B227" s="17" t="s">
        <v>50</v>
      </c>
      <c r="C227" s="40" t="s">
        <v>76</v>
      </c>
      <c r="D227" s="19" t="s">
        <v>96</v>
      </c>
    </row>
    <row r="228" spans="1:4" ht="14.25">
      <c r="A228" s="16"/>
      <c r="B228" s="33" t="s">
        <v>214</v>
      </c>
      <c r="C228" s="43">
        <v>0</v>
      </c>
      <c r="D228" s="24">
        <v>-28.4</v>
      </c>
    </row>
    <row r="229" spans="1:4" ht="12.75">
      <c r="A229" s="16"/>
      <c r="B229" s="44" t="s">
        <v>78</v>
      </c>
      <c r="C229" s="43">
        <v>505</v>
      </c>
      <c r="D229" s="24">
        <v>-28.4</v>
      </c>
    </row>
    <row r="230" spans="1:4" ht="12.75">
      <c r="A230" s="16"/>
      <c r="B230" s="7" t="s">
        <v>207</v>
      </c>
      <c r="C230" s="43">
        <v>723</v>
      </c>
      <c r="D230" s="24">
        <v>-26.9</v>
      </c>
    </row>
    <row r="231" spans="1:4" ht="12.75">
      <c r="A231" s="16"/>
      <c r="B231" s="7" t="s">
        <v>77</v>
      </c>
      <c r="C231" s="43">
        <v>1063</v>
      </c>
      <c r="D231" s="24">
        <v>-20.7</v>
      </c>
    </row>
    <row r="232" spans="1:4" ht="12.75">
      <c r="A232" s="16"/>
      <c r="B232" s="7" t="s">
        <v>208</v>
      </c>
      <c r="C232" s="43">
        <v>1271</v>
      </c>
      <c r="D232" s="24">
        <v>-19.3</v>
      </c>
    </row>
    <row r="233" spans="1:4" ht="12.75">
      <c r="A233" s="16"/>
      <c r="B233" t="s">
        <v>5</v>
      </c>
      <c r="C233" s="43">
        <v>1530</v>
      </c>
      <c r="D233" s="24">
        <v>-12.6</v>
      </c>
    </row>
    <row r="234" spans="1:4" ht="12.75">
      <c r="A234" s="16"/>
      <c r="B234" s="7"/>
      <c r="C234" s="43">
        <v>1700</v>
      </c>
      <c r="D234" s="24">
        <v>-12.7</v>
      </c>
    </row>
    <row r="235" spans="1:4" ht="15.75">
      <c r="A235" s="29">
        <f>A227+1</f>
        <v>11</v>
      </c>
      <c r="B235" s="17" t="s">
        <v>61</v>
      </c>
      <c r="C235" s="40" t="s">
        <v>76</v>
      </c>
      <c r="D235" s="19" t="s">
        <v>96</v>
      </c>
    </row>
    <row r="236" spans="1:4" ht="14.25">
      <c r="A236" s="29"/>
      <c r="B236" s="33" t="s">
        <v>218</v>
      </c>
      <c r="C236" s="43">
        <v>0</v>
      </c>
      <c r="D236" s="24">
        <v>-60.9</v>
      </c>
    </row>
    <row r="237" spans="1:4" ht="12.75">
      <c r="A237" s="29"/>
      <c r="B237" s="7" t="s">
        <v>78</v>
      </c>
      <c r="C237" s="43">
        <v>693</v>
      </c>
      <c r="D237" s="24">
        <v>-54.3</v>
      </c>
    </row>
    <row r="238" spans="1:4" ht="12.75">
      <c r="A238" s="29"/>
      <c r="B238" s="44" t="s">
        <v>207</v>
      </c>
      <c r="C238" s="43">
        <v>723</v>
      </c>
      <c r="D238" s="24">
        <v>-54</v>
      </c>
    </row>
    <row r="239" spans="1:4" ht="12.75">
      <c r="A239" s="29"/>
      <c r="B239" s="7" t="s">
        <v>79</v>
      </c>
      <c r="C239" s="43">
        <v>1184</v>
      </c>
      <c r="D239" s="24">
        <v>-42.1</v>
      </c>
    </row>
    <row r="240" spans="1:4" ht="12.75">
      <c r="A240" s="29"/>
      <c r="B240" s="7" t="s">
        <v>208</v>
      </c>
      <c r="C240" s="43">
        <v>1271</v>
      </c>
      <c r="D240" s="24">
        <v>-35.5</v>
      </c>
    </row>
    <row r="241" spans="1:4" ht="12.75">
      <c r="A241" s="29"/>
      <c r="B241" s="7" t="s">
        <v>77</v>
      </c>
      <c r="C241" s="43">
        <v>1576</v>
      </c>
      <c r="D241" s="24">
        <v>-7.4</v>
      </c>
    </row>
    <row r="242" spans="1:4" ht="12.75">
      <c r="A242" s="29"/>
      <c r="B242" s="21"/>
      <c r="C242" s="25">
        <v>1700</v>
      </c>
      <c r="D242" s="68">
        <v>2.5</v>
      </c>
    </row>
    <row r="243" spans="2:4" ht="12.75">
      <c r="B243" s="44"/>
      <c r="C243" s="43"/>
      <c r="D243" s="24"/>
    </row>
    <row r="244" spans="2:4" ht="12.75">
      <c r="B244" s="7"/>
      <c r="C244" s="43"/>
      <c r="D244" s="24"/>
    </row>
    <row r="245" spans="2:4" ht="12.75">
      <c r="B245" s="7"/>
      <c r="C245" s="43"/>
      <c r="D245" s="24"/>
    </row>
    <row r="246" spans="2:4" ht="12.75">
      <c r="B246" s="7"/>
      <c r="C246" s="43"/>
      <c r="D246" s="24"/>
    </row>
    <row r="247" spans="2:4" ht="12.75">
      <c r="B247" s="17"/>
      <c r="C247" s="17"/>
      <c r="D247" s="19"/>
    </row>
    <row r="248" spans="2:4" ht="12.75">
      <c r="B248" s="33"/>
      <c r="C248" s="43"/>
      <c r="D248" s="24"/>
    </row>
    <row r="249" spans="2:4" ht="12.75">
      <c r="B249" s="7"/>
      <c r="C249" s="43"/>
      <c r="D249" s="24"/>
    </row>
    <row r="250" spans="2:4" ht="12.75">
      <c r="B250" s="44"/>
      <c r="C250" s="43"/>
      <c r="D250" s="24"/>
    </row>
    <row r="251" spans="2:4" ht="12.75">
      <c r="B251" s="7"/>
      <c r="C251" s="43"/>
      <c r="D251" s="24"/>
    </row>
    <row r="252" spans="2:4" ht="12.75">
      <c r="B252" s="7"/>
      <c r="C252" s="43"/>
      <c r="D252" s="24"/>
    </row>
    <row r="253" spans="2:4" ht="12.75">
      <c r="B253" s="7"/>
      <c r="C253" s="43"/>
      <c r="D253" s="24"/>
    </row>
    <row r="254" spans="2:4" ht="12.75">
      <c r="B254" s="7"/>
      <c r="C254" s="71"/>
      <c r="D254" s="71"/>
    </row>
    <row r="255" spans="2:4" ht="12.75">
      <c r="B255" s="17"/>
      <c r="C255" s="17"/>
      <c r="D255" s="19"/>
    </row>
    <row r="256" spans="2:4" ht="12.75">
      <c r="B256" s="33"/>
      <c r="C256" s="43"/>
      <c r="D256" s="24"/>
    </row>
    <row r="257" spans="2:4" ht="12.75">
      <c r="B257" s="7"/>
      <c r="C257" s="43"/>
      <c r="D257" s="24"/>
    </row>
    <row r="258" spans="2:4" ht="12.75">
      <c r="B258" s="44"/>
      <c r="C258" s="43"/>
      <c r="D258" s="24"/>
    </row>
    <row r="259" spans="2:4" ht="12.75">
      <c r="B259" s="7"/>
      <c r="C259" s="43"/>
      <c r="D259" s="24"/>
    </row>
    <row r="260" spans="2:4" ht="12.75">
      <c r="B260" s="7"/>
      <c r="C260" s="43"/>
      <c r="D260" s="24"/>
    </row>
    <row r="261" spans="2:4" ht="12.75">
      <c r="B261" s="17"/>
      <c r="C261" s="17"/>
      <c r="D261" s="19"/>
    </row>
    <row r="262" spans="2:4" ht="12.75">
      <c r="B262" s="33"/>
      <c r="C262" s="43"/>
      <c r="D262" s="24"/>
    </row>
    <row r="263" spans="2:4" ht="12.75">
      <c r="B263" s="7"/>
      <c r="C263" s="43"/>
      <c r="D263" s="24"/>
    </row>
    <row r="264" spans="2:4" ht="12.75">
      <c r="B264" s="44"/>
      <c r="C264" s="43"/>
      <c r="D264" s="24"/>
    </row>
    <row r="265" spans="2:4" ht="12.75">
      <c r="B265" s="7"/>
      <c r="C265" s="43"/>
      <c r="D265" s="24"/>
    </row>
    <row r="266" spans="2:4" ht="12.75">
      <c r="B266" s="7"/>
      <c r="C266" s="43"/>
      <c r="D266" s="24"/>
    </row>
    <row r="267" spans="2:4" ht="12.75">
      <c r="B267" s="7"/>
      <c r="C267" s="43"/>
      <c r="D267" s="24"/>
    </row>
    <row r="268" spans="2:4" ht="12.75">
      <c r="B268" s="7"/>
      <c r="C268" s="71"/>
      <c r="D268" s="71"/>
    </row>
    <row r="269" spans="2:4" ht="12.75">
      <c r="B269" s="17"/>
      <c r="C269" s="17"/>
      <c r="D269" s="19"/>
    </row>
    <row r="270" spans="2:4" ht="12.75">
      <c r="B270" s="33"/>
      <c r="C270" s="43"/>
      <c r="D270" s="24"/>
    </row>
    <row r="271" spans="2:4" ht="12.75">
      <c r="B271" s="7"/>
      <c r="C271" s="43"/>
      <c r="D271" s="24"/>
    </row>
    <row r="272" spans="2:4" ht="12.75">
      <c r="B272" s="44"/>
      <c r="C272" s="43"/>
      <c r="D272" s="24"/>
    </row>
    <row r="273" spans="2:4" ht="12.75">
      <c r="B273" s="7"/>
      <c r="C273" s="43"/>
      <c r="D273" s="24"/>
    </row>
    <row r="274" spans="2:4" ht="12.75">
      <c r="B274" s="7"/>
      <c r="C274" s="43"/>
      <c r="D274" s="24"/>
    </row>
    <row r="275" spans="2:4" ht="12.75">
      <c r="B275" s="17"/>
      <c r="C275" s="17"/>
      <c r="D275" s="19"/>
    </row>
    <row r="276" spans="2:4" ht="12.75">
      <c r="B276" s="33"/>
      <c r="C276" s="43"/>
      <c r="D276" s="24"/>
    </row>
    <row r="277" spans="2:4" ht="12.75">
      <c r="B277" s="7"/>
      <c r="C277" s="43"/>
      <c r="D277" s="24"/>
    </row>
    <row r="278" spans="2:4" ht="12.75">
      <c r="B278" s="44"/>
      <c r="C278" s="43"/>
      <c r="D278" s="24"/>
    </row>
    <row r="279" spans="2:4" ht="12.75">
      <c r="B279" s="7"/>
      <c r="C279" s="43"/>
      <c r="D279" s="24"/>
    </row>
    <row r="280" spans="2:4" ht="12.75">
      <c r="B280" s="7"/>
      <c r="C280" s="43"/>
      <c r="D280" s="24"/>
    </row>
    <row r="281" spans="2:4" ht="12.75">
      <c r="B281" s="7"/>
      <c r="C281" s="43"/>
      <c r="D281" s="24"/>
    </row>
    <row r="282" spans="2:4" ht="12.75">
      <c r="B282" s="17"/>
      <c r="C282" s="17"/>
      <c r="D282" s="19"/>
    </row>
    <row r="283" spans="2:4" ht="12.75">
      <c r="B283" s="33"/>
      <c r="C283" s="43"/>
      <c r="D283" s="24"/>
    </row>
    <row r="284" spans="2:4" ht="12.75">
      <c r="B284" s="7"/>
      <c r="C284" s="43"/>
      <c r="D284" s="24"/>
    </row>
    <row r="285" spans="2:4" ht="12.75">
      <c r="B285" s="44"/>
      <c r="C285" s="43"/>
      <c r="D285" s="24"/>
    </row>
    <row r="286" spans="2:4" ht="12.75">
      <c r="B286" s="7"/>
      <c r="C286" s="43"/>
      <c r="D286" s="24"/>
    </row>
    <row r="287" spans="2:4" ht="12.75">
      <c r="B287" s="7"/>
      <c r="C287" s="43"/>
      <c r="D287" s="24"/>
    </row>
    <row r="288" spans="2:4" ht="12.75">
      <c r="B288" s="7"/>
      <c r="C288" s="43"/>
      <c r="D288" s="24"/>
    </row>
    <row r="289" spans="2:4" ht="12.75">
      <c r="B289" s="7"/>
      <c r="C289" s="71"/>
      <c r="D289" s="71"/>
    </row>
    <row r="290" spans="2:4" ht="12.75">
      <c r="B290" s="17"/>
      <c r="C290" s="17"/>
      <c r="D290" s="19"/>
    </row>
    <row r="291" spans="2:4" ht="12.75">
      <c r="B291" s="33"/>
      <c r="C291" s="43"/>
      <c r="D291" s="24"/>
    </row>
    <row r="292" spans="2:4" ht="12.75">
      <c r="B292" s="7"/>
      <c r="C292" s="43"/>
      <c r="D292" s="24"/>
    </row>
    <row r="293" spans="2:4" ht="12.75">
      <c r="B293" s="44"/>
      <c r="C293" s="43"/>
      <c r="D293" s="24"/>
    </row>
    <row r="294" spans="2:4" ht="12.75">
      <c r="B294" s="7"/>
      <c r="C294" s="43"/>
      <c r="D294" s="24"/>
    </row>
    <row r="295" spans="2:4" ht="12.75">
      <c r="B295" s="7"/>
      <c r="C295" s="43"/>
      <c r="D295" s="24"/>
    </row>
    <row r="296" spans="2:4" ht="12.75">
      <c r="B296" s="17"/>
      <c r="C296" s="17"/>
      <c r="D296" s="19"/>
    </row>
    <row r="297" spans="2:4" ht="12.75">
      <c r="B297" s="33"/>
      <c r="C297" s="43"/>
      <c r="D297" s="24"/>
    </row>
    <row r="298" spans="2:4" ht="12.75">
      <c r="B298" s="7"/>
      <c r="C298" s="43"/>
      <c r="D298" s="24"/>
    </row>
    <row r="299" spans="2:4" ht="12.75">
      <c r="B299" s="7"/>
      <c r="C299" s="43"/>
      <c r="D299" s="24"/>
    </row>
  </sheetData>
  <sheetProtection/>
  <printOptions/>
  <pageMargins left="0.75" right="0.75" top="1" bottom="1" header="0.5" footer="0.5"/>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codeName="Sheet14"/>
  <dimension ref="A1:D37"/>
  <sheetViews>
    <sheetView zoomScalePageLayoutView="0" workbookViewId="0" topLeftCell="A1">
      <selection activeCell="O3" sqref="O3"/>
    </sheetView>
  </sheetViews>
  <sheetFormatPr defaultColWidth="9.140625" defaultRowHeight="12.75"/>
  <cols>
    <col min="2" max="2" width="17.421875" style="0" bestFit="1" customWidth="1"/>
    <col min="3" max="3" width="5.00390625" style="0" bestFit="1" customWidth="1"/>
    <col min="4" max="4" width="12.421875" style="0" bestFit="1" customWidth="1"/>
  </cols>
  <sheetData>
    <row r="1" spans="1:4" ht="15.75">
      <c r="A1" s="75"/>
      <c r="B1" s="17" t="s">
        <v>16</v>
      </c>
      <c r="C1" s="40" t="s">
        <v>76</v>
      </c>
      <c r="D1" s="19" t="s">
        <v>96</v>
      </c>
    </row>
    <row r="2" spans="1:4" ht="15.75">
      <c r="A2" s="75"/>
      <c r="B2" s="33" t="s">
        <v>220</v>
      </c>
      <c r="C2" s="76">
        <v>0</v>
      </c>
      <c r="D2" s="77">
        <v>-72.8</v>
      </c>
    </row>
    <row r="3" spans="1:4" ht="12.75">
      <c r="A3" s="75"/>
      <c r="C3">
        <v>969</v>
      </c>
      <c r="D3" s="24">
        <f>D2+(C3-C2)/(C4-C2)*(D4-D2)</f>
        <v>-36.49550408719346</v>
      </c>
    </row>
    <row r="4" spans="1:4" ht="12.75">
      <c r="A4" s="75"/>
      <c r="B4" s="78" t="s">
        <v>77</v>
      </c>
      <c r="C4" s="76">
        <v>1468</v>
      </c>
      <c r="D4" s="77">
        <v>-17.8</v>
      </c>
    </row>
    <row r="5" spans="1:4" ht="12.75">
      <c r="A5" s="75"/>
      <c r="B5" s="79" t="s">
        <v>78</v>
      </c>
      <c r="C5" s="76">
        <v>1809</v>
      </c>
      <c r="D5" s="77">
        <v>-15.7</v>
      </c>
    </row>
    <row r="6" spans="1:4" ht="12.75">
      <c r="A6" s="75"/>
      <c r="B6" s="7"/>
      <c r="C6" s="43"/>
      <c r="D6" s="24"/>
    </row>
    <row r="7" spans="1:4" ht="12.75">
      <c r="A7" s="75"/>
      <c r="B7" s="7"/>
      <c r="C7" s="43"/>
      <c r="D7" s="24"/>
    </row>
    <row r="8" spans="1:4" ht="12.75">
      <c r="A8" s="75"/>
      <c r="B8" s="7"/>
      <c r="C8" s="43"/>
      <c r="D8" s="24"/>
    </row>
    <row r="9" spans="1:4" ht="15.75">
      <c r="A9" s="80"/>
      <c r="B9" s="17" t="s">
        <v>16</v>
      </c>
      <c r="C9" s="40" t="s">
        <v>76</v>
      </c>
      <c r="D9" s="19" t="s">
        <v>96</v>
      </c>
    </row>
    <row r="10" spans="1:4" ht="14.25">
      <c r="A10" s="80"/>
      <c r="B10" s="33" t="s">
        <v>221</v>
      </c>
      <c r="C10">
        <v>0</v>
      </c>
      <c r="D10" s="24">
        <f>2*D18-D2</f>
        <v>-13.600000000000009</v>
      </c>
    </row>
    <row r="11" spans="1:4" ht="12.75">
      <c r="A11" s="80"/>
      <c r="C11">
        <v>969</v>
      </c>
      <c r="D11" s="24">
        <f>2*D19-D3</f>
        <v>36.49350408719346</v>
      </c>
    </row>
    <row r="12" ht="12.75">
      <c r="A12" s="80"/>
    </row>
    <row r="13" ht="12.75">
      <c r="A13" s="80"/>
    </row>
    <row r="14" ht="12.75">
      <c r="A14" s="80"/>
    </row>
    <row r="15" ht="12.75">
      <c r="A15" s="80"/>
    </row>
    <row r="16" ht="12.75">
      <c r="A16" s="80"/>
    </row>
    <row r="17" spans="1:4" ht="15.75">
      <c r="A17" s="75"/>
      <c r="B17" s="17" t="s">
        <v>16</v>
      </c>
      <c r="C17" s="40" t="s">
        <v>76</v>
      </c>
      <c r="D17" s="19" t="s">
        <v>96</v>
      </c>
    </row>
    <row r="18" spans="1:4" ht="14.25">
      <c r="A18" s="75"/>
      <c r="B18" s="33" t="s">
        <v>222</v>
      </c>
      <c r="C18" s="76">
        <v>0</v>
      </c>
      <c r="D18" s="77">
        <v>-43.2</v>
      </c>
    </row>
    <row r="19" spans="1:4" ht="12.75">
      <c r="A19" s="75"/>
      <c r="B19" s="7"/>
      <c r="C19" s="76">
        <v>969</v>
      </c>
      <c r="D19" s="77">
        <v>-0.001</v>
      </c>
    </row>
    <row r="20" ht="12.75">
      <c r="A20" s="75"/>
    </row>
    <row r="21" ht="12.75">
      <c r="A21" s="75"/>
    </row>
    <row r="22" ht="12.75">
      <c r="A22" s="75"/>
    </row>
    <row r="23" ht="12.75">
      <c r="A23" s="75"/>
    </row>
    <row r="24" ht="12.75">
      <c r="A24" s="75"/>
    </row>
    <row r="25" ht="12.75">
      <c r="A25" s="80"/>
    </row>
    <row r="26" ht="12.75">
      <c r="A26" s="80"/>
    </row>
    <row r="27" ht="12.75">
      <c r="A27" s="80"/>
    </row>
    <row r="28" ht="12.75">
      <c r="A28" s="80"/>
    </row>
    <row r="29" ht="12.75">
      <c r="A29" s="80"/>
    </row>
    <row r="30" ht="12.75">
      <c r="A30" s="80"/>
    </row>
    <row r="31" ht="12.75">
      <c r="A31" s="80"/>
    </row>
    <row r="32" ht="12.75">
      <c r="A32" s="80"/>
    </row>
    <row r="33" ht="12.75">
      <c r="A33" s="75"/>
    </row>
    <row r="34" ht="12.75">
      <c r="A34" s="75"/>
    </row>
    <row r="35" ht="12.75">
      <c r="A35" s="75"/>
    </row>
    <row r="36" ht="12.75">
      <c r="A36" s="75"/>
    </row>
    <row r="37" ht="12.75">
      <c r="A37" s="75"/>
    </row>
  </sheetData>
  <sheetProtection/>
  <printOptions/>
  <pageMargins left="0.75" right="0.75" top="1" bottom="1" header="0.5" footer="0.5"/>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sheetPr codeName="Sheet5"/>
  <dimension ref="A1:AB395"/>
  <sheetViews>
    <sheetView showGridLines="0" zoomScalePageLayoutView="0" workbookViewId="0" topLeftCell="A1">
      <selection activeCell="P52" sqref="P52:P58"/>
    </sheetView>
  </sheetViews>
  <sheetFormatPr defaultColWidth="9.140625" defaultRowHeight="12.75"/>
  <cols>
    <col min="2" max="2" width="19.140625" style="7" bestFit="1" customWidth="1"/>
    <col min="3" max="3" width="5.00390625" style="7" bestFit="1" customWidth="1"/>
    <col min="4" max="4" width="12.421875" style="7" bestFit="1" customWidth="1"/>
    <col min="5" max="5" width="3.28125" style="65" customWidth="1"/>
    <col min="6" max="6" width="20.8515625" style="7" bestFit="1" customWidth="1"/>
    <col min="7" max="7" width="5.00390625" style="7" bestFit="1" customWidth="1"/>
    <col min="8" max="8" width="12.421875" style="7" bestFit="1" customWidth="1"/>
    <col min="9" max="9" width="2.8515625" style="65" customWidth="1"/>
    <col min="10" max="10" width="17.421875" style="7" bestFit="1" customWidth="1"/>
    <col min="11" max="11" width="5.00390625" style="7" bestFit="1" customWidth="1"/>
    <col min="12" max="12" width="12.421875" style="7" bestFit="1" customWidth="1"/>
    <col min="13" max="13" width="3.140625" style="60" customWidth="1"/>
    <col min="14" max="14" width="19.140625" style="7" bestFit="1" customWidth="1"/>
    <col min="15" max="15" width="6.57421875" style="7" bestFit="1" customWidth="1"/>
    <col min="16" max="16" width="12.57421875" style="7" bestFit="1" customWidth="1"/>
    <col min="17" max="17" width="9.140625" style="7" customWidth="1"/>
    <col min="18" max="18" width="16.28125" style="7" bestFit="1" customWidth="1"/>
  </cols>
  <sheetData>
    <row r="1" spans="1:8" ht="18">
      <c r="A1" s="6" t="s">
        <v>223</v>
      </c>
      <c r="D1" s="8"/>
      <c r="E1" s="60"/>
      <c r="H1" s="8"/>
    </row>
    <row r="2" spans="1:28" s="65" customFormat="1" ht="18">
      <c r="A2" s="61"/>
      <c r="B2" s="62" t="s">
        <v>69</v>
      </c>
      <c r="C2" s="60"/>
      <c r="D2" s="63"/>
      <c r="E2" s="60"/>
      <c r="F2" s="62" t="s">
        <v>70</v>
      </c>
      <c r="G2" s="63"/>
      <c r="H2" s="63"/>
      <c r="I2" s="60"/>
      <c r="J2" s="62" t="s">
        <v>71</v>
      </c>
      <c r="K2" s="63"/>
      <c r="L2" s="63"/>
      <c r="M2" s="63"/>
      <c r="N2" s="62" t="s">
        <v>72</v>
      </c>
      <c r="O2" s="63"/>
      <c r="P2" s="63"/>
      <c r="Q2" s="63"/>
      <c r="R2" s="62"/>
      <c r="S2" s="64"/>
      <c r="T2" s="63"/>
      <c r="U2" s="60"/>
      <c r="V2" s="62"/>
      <c r="W2" s="64"/>
      <c r="X2" s="63"/>
      <c r="Y2" s="60"/>
      <c r="Z2" s="62"/>
      <c r="AA2" s="64"/>
      <c r="AB2" s="63"/>
    </row>
    <row r="3" spans="1:28" ht="15.75">
      <c r="A3" s="16">
        <v>1</v>
      </c>
      <c r="B3" s="17" t="s">
        <v>9</v>
      </c>
      <c r="C3" s="17" t="s">
        <v>76</v>
      </c>
      <c r="D3" s="19" t="s">
        <v>96</v>
      </c>
      <c r="F3" s="17" t="s">
        <v>16</v>
      </c>
      <c r="G3" s="40" t="s">
        <v>76</v>
      </c>
      <c r="H3" s="19" t="s">
        <v>96</v>
      </c>
      <c r="J3" s="17" t="s">
        <v>39</v>
      </c>
      <c r="K3" s="17" t="s">
        <v>76</v>
      </c>
      <c r="L3" s="19" t="s">
        <v>96</v>
      </c>
      <c r="N3" s="17" t="s">
        <v>80</v>
      </c>
      <c r="O3" s="17" t="s">
        <v>76</v>
      </c>
      <c r="P3" s="19" t="s">
        <v>96</v>
      </c>
      <c r="R3" s="17"/>
      <c r="S3" s="17"/>
      <c r="T3" s="20"/>
      <c r="V3" s="17"/>
      <c r="W3" s="17"/>
      <c r="X3" s="20"/>
      <c r="Z3" s="17"/>
      <c r="AA3" s="17"/>
      <c r="AB3" s="20"/>
    </row>
    <row r="4" spans="1:28" ht="15.75">
      <c r="A4" s="16"/>
      <c r="B4" s="21" t="s">
        <v>225</v>
      </c>
      <c r="C4" s="43">
        <v>1929</v>
      </c>
      <c r="D4" s="24">
        <v>-0.001</v>
      </c>
      <c r="F4" s="33" t="s">
        <v>221</v>
      </c>
      <c r="G4" s="43">
        <v>0</v>
      </c>
      <c r="H4" s="24">
        <v>-13.6</v>
      </c>
      <c r="J4" s="21" t="s">
        <v>226</v>
      </c>
      <c r="K4" s="43">
        <v>0</v>
      </c>
      <c r="L4" s="24">
        <v>-43.7</v>
      </c>
      <c r="N4" s="21" t="s">
        <v>227</v>
      </c>
      <c r="O4" s="43">
        <v>0</v>
      </c>
      <c r="P4" s="24">
        <v>-44.8</v>
      </c>
      <c r="R4" s="21"/>
      <c r="S4" s="25"/>
      <c r="T4" s="26"/>
      <c r="V4" s="21"/>
      <c r="W4" s="25"/>
      <c r="X4" s="26"/>
      <c r="Z4" s="21"/>
      <c r="AA4" s="25"/>
      <c r="AB4" s="26"/>
    </row>
    <row r="5" spans="1:28" ht="12.75">
      <c r="A5" s="16"/>
      <c r="C5" s="43">
        <v>2500</v>
      </c>
      <c r="D5" s="24">
        <v>-24</v>
      </c>
      <c r="G5" s="43">
        <v>969</v>
      </c>
      <c r="H5" s="24">
        <v>36.49350408719346</v>
      </c>
      <c r="K5" s="43">
        <v>1000</v>
      </c>
      <c r="L5" s="24">
        <v>-0.001</v>
      </c>
      <c r="N5" s="7" t="s">
        <v>77</v>
      </c>
      <c r="O5" s="43">
        <v>1115</v>
      </c>
      <c r="P5" s="24">
        <v>-23.6</v>
      </c>
      <c r="R5" s="27"/>
      <c r="S5" s="25"/>
      <c r="T5" s="26"/>
      <c r="V5" s="27"/>
      <c r="W5" s="25"/>
      <c r="X5" s="26"/>
      <c r="Z5" s="27"/>
      <c r="AA5" s="25"/>
      <c r="AB5" s="26"/>
    </row>
    <row r="6" spans="1:28" ht="12.75">
      <c r="A6" s="16"/>
      <c r="C6" s="43"/>
      <c r="D6" s="24"/>
      <c r="G6" s="43"/>
      <c r="H6" s="24"/>
      <c r="K6" s="43"/>
      <c r="L6" s="24"/>
      <c r="N6" s="7" t="s">
        <v>78</v>
      </c>
      <c r="O6" s="43">
        <v>1235</v>
      </c>
      <c r="P6" s="24">
        <v>-21.7</v>
      </c>
      <c r="R6" s="27"/>
      <c r="S6" s="25"/>
      <c r="T6" s="26"/>
      <c r="V6" s="27"/>
      <c r="W6" s="25"/>
      <c r="X6" s="26"/>
      <c r="Z6" s="27"/>
      <c r="AA6" s="25"/>
      <c r="AB6" s="26"/>
    </row>
    <row r="7" spans="1:28" ht="12.75">
      <c r="A7" s="16"/>
      <c r="C7" s="43"/>
      <c r="D7" s="24"/>
      <c r="G7" s="43"/>
      <c r="H7" s="24"/>
      <c r="K7" s="43"/>
      <c r="L7" s="24"/>
      <c r="O7" s="43">
        <v>1500</v>
      </c>
      <c r="P7" s="24">
        <v>-15.3</v>
      </c>
      <c r="R7" s="27"/>
      <c r="S7" s="25"/>
      <c r="T7" s="26"/>
      <c r="V7" s="27"/>
      <c r="W7" s="25"/>
      <c r="X7" s="26"/>
      <c r="AA7" s="25"/>
      <c r="AB7" s="26"/>
    </row>
    <row r="8" spans="1:28" ht="12.75">
      <c r="A8" s="16"/>
      <c r="C8" s="43"/>
      <c r="D8" s="24"/>
      <c r="G8" s="43"/>
      <c r="H8" s="24"/>
      <c r="K8" s="43"/>
      <c r="L8" s="24"/>
      <c r="O8" s="43"/>
      <c r="P8" s="24"/>
      <c r="R8" s="27"/>
      <c r="S8" s="25"/>
      <c r="T8" s="26"/>
      <c r="V8" s="27"/>
      <c r="W8" s="25"/>
      <c r="X8" s="26"/>
      <c r="AA8" s="22"/>
      <c r="AB8" s="28"/>
    </row>
    <row r="9" spans="1:28" ht="12.75">
      <c r="A9" s="16"/>
      <c r="C9" s="43"/>
      <c r="D9" s="24"/>
      <c r="G9" s="43"/>
      <c r="H9" s="24"/>
      <c r="K9" s="43"/>
      <c r="L9" s="24"/>
      <c r="O9" s="43"/>
      <c r="P9" s="24"/>
      <c r="R9" s="27"/>
      <c r="S9" s="25"/>
      <c r="T9" s="26"/>
      <c r="V9" s="27"/>
      <c r="W9" s="25"/>
      <c r="X9" s="26"/>
      <c r="AA9" s="22"/>
      <c r="AB9" s="28"/>
    </row>
    <row r="10" spans="1:24" ht="12.75">
      <c r="A10" s="16"/>
      <c r="C10" s="43"/>
      <c r="D10" s="24"/>
      <c r="G10" s="43"/>
      <c r="H10" s="24"/>
      <c r="K10" s="43"/>
      <c r="L10" s="24"/>
      <c r="O10" s="43"/>
      <c r="P10" s="24"/>
      <c r="R10" s="21"/>
      <c r="S10" s="21"/>
      <c r="T10" s="32"/>
      <c r="V10" s="21"/>
      <c r="W10" s="21"/>
      <c r="X10" s="32"/>
    </row>
    <row r="11" spans="1:28" ht="15.75">
      <c r="A11" s="29">
        <f>A3+1</f>
        <v>2</v>
      </c>
      <c r="B11" s="17" t="s">
        <v>9</v>
      </c>
      <c r="C11" s="17" t="s">
        <v>76</v>
      </c>
      <c r="D11" s="19" t="s">
        <v>96</v>
      </c>
      <c r="F11" s="17" t="s">
        <v>15</v>
      </c>
      <c r="G11" s="17" t="s">
        <v>76</v>
      </c>
      <c r="H11" s="19" t="s">
        <v>96</v>
      </c>
      <c r="J11" s="17" t="s">
        <v>15</v>
      </c>
      <c r="K11" s="17" t="s">
        <v>76</v>
      </c>
      <c r="L11" s="19" t="s">
        <v>96</v>
      </c>
      <c r="N11" s="17" t="s">
        <v>23</v>
      </c>
      <c r="O11" s="17" t="s">
        <v>76</v>
      </c>
      <c r="P11" s="19" t="s">
        <v>96</v>
      </c>
      <c r="R11" s="17"/>
      <c r="S11" s="17"/>
      <c r="T11" s="20"/>
      <c r="V11" s="17"/>
      <c r="W11" s="17"/>
      <c r="X11" s="20"/>
      <c r="Z11" s="17"/>
      <c r="AA11" s="17"/>
      <c r="AB11" s="20"/>
    </row>
    <row r="12" spans="1:28" ht="15.75">
      <c r="A12" s="29"/>
      <c r="B12" s="21" t="s">
        <v>228</v>
      </c>
      <c r="C12" s="43">
        <v>0</v>
      </c>
      <c r="D12" s="24">
        <v>-3.1</v>
      </c>
      <c r="F12" s="21" t="s">
        <v>229</v>
      </c>
      <c r="G12" s="43">
        <v>0</v>
      </c>
      <c r="H12" s="24">
        <v>-54</v>
      </c>
      <c r="J12" s="21" t="s">
        <v>230</v>
      </c>
      <c r="K12" s="43">
        <v>0</v>
      </c>
      <c r="L12" s="24">
        <v>-62.7</v>
      </c>
      <c r="N12" s="21" t="s">
        <v>231</v>
      </c>
      <c r="O12" s="43">
        <v>0</v>
      </c>
      <c r="P12" s="24">
        <v>-64.5</v>
      </c>
      <c r="R12" s="21"/>
      <c r="S12" s="25"/>
      <c r="T12" s="26"/>
      <c r="V12" s="21"/>
      <c r="W12" s="25"/>
      <c r="X12" s="26"/>
      <c r="Z12" s="21"/>
      <c r="AA12" s="25"/>
      <c r="AB12" s="26"/>
    </row>
    <row r="13" spans="1:28" ht="12.75">
      <c r="A13" s="29"/>
      <c r="C13" s="43">
        <v>2500</v>
      </c>
      <c r="D13" s="24">
        <v>-7.4</v>
      </c>
      <c r="G13" s="43">
        <v>900</v>
      </c>
      <c r="H13" s="24">
        <v>-23.1</v>
      </c>
      <c r="J13" s="7" t="s">
        <v>78</v>
      </c>
      <c r="K13" s="43">
        <v>1356</v>
      </c>
      <c r="L13" s="24">
        <v>-42.9</v>
      </c>
      <c r="O13" s="43">
        <v>1600</v>
      </c>
      <c r="P13" s="24">
        <v>-7</v>
      </c>
      <c r="R13" s="27"/>
      <c r="S13" s="25"/>
      <c r="T13" s="26"/>
      <c r="V13" s="27"/>
      <c r="W13" s="25"/>
      <c r="X13" s="26"/>
      <c r="Z13" s="27"/>
      <c r="AA13" s="25"/>
      <c r="AB13" s="26"/>
    </row>
    <row r="14" spans="1:28" ht="12.75">
      <c r="A14" s="29"/>
      <c r="C14" s="43"/>
      <c r="D14" s="24"/>
      <c r="G14" s="43"/>
      <c r="H14" s="24"/>
      <c r="K14" s="43"/>
      <c r="L14" s="24"/>
      <c r="O14" s="43"/>
      <c r="P14" s="24"/>
      <c r="R14" s="27"/>
      <c r="S14" s="25"/>
      <c r="T14" s="26"/>
      <c r="V14" s="27"/>
      <c r="W14" s="25"/>
      <c r="X14" s="26"/>
      <c r="Z14" s="27"/>
      <c r="AA14" s="25"/>
      <c r="AB14" s="26"/>
    </row>
    <row r="15" spans="1:28" ht="12.75">
      <c r="A15" s="29"/>
      <c r="C15" s="43"/>
      <c r="D15" s="24"/>
      <c r="G15" s="43"/>
      <c r="H15" s="24"/>
      <c r="K15" s="43"/>
      <c r="L15" s="24"/>
      <c r="O15" s="43"/>
      <c r="P15" s="24"/>
      <c r="R15" s="27"/>
      <c r="S15" s="25"/>
      <c r="T15" s="26"/>
      <c r="V15" s="27"/>
      <c r="W15" s="25"/>
      <c r="X15" s="26"/>
      <c r="AA15" s="25"/>
      <c r="AB15" s="26"/>
    </row>
    <row r="16" spans="1:28" ht="12.75">
      <c r="A16" s="29"/>
      <c r="C16" s="43"/>
      <c r="D16" s="24"/>
      <c r="G16" s="43"/>
      <c r="H16" s="24"/>
      <c r="K16" s="43"/>
      <c r="L16" s="24"/>
      <c r="O16" s="43"/>
      <c r="P16" s="24"/>
      <c r="R16" s="27"/>
      <c r="S16" s="25"/>
      <c r="T16" s="26"/>
      <c r="V16" s="27"/>
      <c r="W16" s="25"/>
      <c r="X16" s="26"/>
      <c r="AA16" s="22"/>
      <c r="AB16" s="28"/>
    </row>
    <row r="17" spans="1:28" ht="12.75">
      <c r="A17" s="29"/>
      <c r="C17" s="43"/>
      <c r="D17" s="24"/>
      <c r="G17" s="43"/>
      <c r="H17" s="24"/>
      <c r="K17" s="43"/>
      <c r="L17" s="24"/>
      <c r="O17" s="43"/>
      <c r="P17" s="24"/>
      <c r="R17" s="27"/>
      <c r="S17" s="25"/>
      <c r="T17" s="26"/>
      <c r="V17" s="27"/>
      <c r="W17" s="25"/>
      <c r="X17" s="26"/>
      <c r="AA17" s="22"/>
      <c r="AB17" s="28"/>
    </row>
    <row r="18" spans="1:24" ht="12.75">
      <c r="A18" s="29"/>
      <c r="C18" s="43"/>
      <c r="D18" s="24"/>
      <c r="G18" s="43"/>
      <c r="H18" s="24"/>
      <c r="K18" s="43"/>
      <c r="L18" s="24"/>
      <c r="O18" s="43"/>
      <c r="P18" s="24"/>
      <c r="R18" s="21"/>
      <c r="S18" s="21"/>
      <c r="T18" s="32"/>
      <c r="V18" s="21"/>
      <c r="W18" s="21"/>
      <c r="X18" s="32"/>
    </row>
    <row r="19" spans="1:28" ht="15.75">
      <c r="A19" s="16">
        <f>A11+1</f>
        <v>3</v>
      </c>
      <c r="B19" s="17" t="s">
        <v>19</v>
      </c>
      <c r="C19" s="17" t="s">
        <v>76</v>
      </c>
      <c r="D19" s="19" t="s">
        <v>96</v>
      </c>
      <c r="F19" s="17" t="s">
        <v>16</v>
      </c>
      <c r="G19" s="17" t="s">
        <v>76</v>
      </c>
      <c r="H19" s="19" t="s">
        <v>96</v>
      </c>
      <c r="J19" s="17" t="s">
        <v>18</v>
      </c>
      <c r="K19" s="17" t="s">
        <v>76</v>
      </c>
      <c r="L19" s="19" t="s">
        <v>96</v>
      </c>
      <c r="N19" s="17" t="s">
        <v>36</v>
      </c>
      <c r="O19" s="17" t="s">
        <v>76</v>
      </c>
      <c r="P19" s="19" t="s">
        <v>96</v>
      </c>
      <c r="R19" s="17"/>
      <c r="S19" s="17"/>
      <c r="T19" s="20"/>
      <c r="U19" s="20"/>
      <c r="V19" s="17"/>
      <c r="W19" s="17"/>
      <c r="X19" s="20"/>
      <c r="Z19" s="17"/>
      <c r="AA19" s="17"/>
      <c r="AB19" s="20"/>
    </row>
    <row r="20" spans="1:28" ht="15.75">
      <c r="A20" s="16"/>
      <c r="B20" s="21" t="s">
        <v>232</v>
      </c>
      <c r="C20" s="43">
        <v>0</v>
      </c>
      <c r="D20" s="24">
        <v>-43.1</v>
      </c>
      <c r="F20" s="21" t="s">
        <v>220</v>
      </c>
      <c r="G20" s="43">
        <v>0</v>
      </c>
      <c r="H20" s="24">
        <v>-72.8</v>
      </c>
      <c r="J20" s="21" t="s">
        <v>233</v>
      </c>
      <c r="K20" s="43">
        <v>0</v>
      </c>
      <c r="L20" s="24">
        <v>-73.6</v>
      </c>
      <c r="N20" s="21" t="s">
        <v>234</v>
      </c>
      <c r="O20" s="43">
        <v>0</v>
      </c>
      <c r="P20" s="24">
        <v>-75.8</v>
      </c>
      <c r="R20" s="21"/>
      <c r="S20" s="25"/>
      <c r="T20" s="26"/>
      <c r="U20" s="26"/>
      <c r="V20" s="21"/>
      <c r="W20" s="25"/>
      <c r="X20" s="26"/>
      <c r="Z20" s="21"/>
      <c r="AA20" s="25"/>
      <c r="AB20" s="26"/>
    </row>
    <row r="21" spans="1:28" ht="12.75">
      <c r="A21" s="16"/>
      <c r="C21" s="43">
        <v>1826</v>
      </c>
      <c r="D21" s="24">
        <v>-0.001</v>
      </c>
      <c r="F21" s="7" t="s">
        <v>77</v>
      </c>
      <c r="G21" s="43">
        <v>1468</v>
      </c>
      <c r="H21" s="24">
        <v>-17.8</v>
      </c>
      <c r="J21" s="7" t="s">
        <v>77</v>
      </c>
      <c r="K21" s="43">
        <v>898</v>
      </c>
      <c r="L21" s="24">
        <v>-43.9</v>
      </c>
      <c r="N21" s="7" t="s">
        <v>78</v>
      </c>
      <c r="O21" s="43">
        <v>600</v>
      </c>
      <c r="P21" s="24">
        <v>-53.2</v>
      </c>
      <c r="R21" s="27"/>
      <c r="S21" s="25"/>
      <c r="T21" s="26"/>
      <c r="U21" s="26"/>
      <c r="V21" s="27"/>
      <c r="W21" s="25"/>
      <c r="X21" s="26"/>
      <c r="Z21" s="27"/>
      <c r="AA21" s="25"/>
      <c r="AB21" s="26"/>
    </row>
    <row r="22" spans="1:28" ht="12.75">
      <c r="A22" s="16"/>
      <c r="C22" s="43"/>
      <c r="D22" s="24"/>
      <c r="F22" s="7" t="s">
        <v>78</v>
      </c>
      <c r="G22" s="43">
        <v>1809</v>
      </c>
      <c r="H22" s="24">
        <v>-15.7</v>
      </c>
      <c r="J22" s="7" t="s">
        <v>5</v>
      </c>
      <c r="K22" s="43">
        <v>1050</v>
      </c>
      <c r="L22" s="24">
        <v>-40.8</v>
      </c>
      <c r="N22" s="7" t="s">
        <v>77</v>
      </c>
      <c r="O22" s="43">
        <v>1392</v>
      </c>
      <c r="P22" s="24">
        <v>-20.2</v>
      </c>
      <c r="R22" s="27"/>
      <c r="S22" s="25"/>
      <c r="T22" s="26"/>
      <c r="U22" s="26"/>
      <c r="V22" s="27"/>
      <c r="W22" s="25"/>
      <c r="X22" s="26"/>
      <c r="Z22" s="27"/>
      <c r="AA22" s="25"/>
      <c r="AB22" s="26"/>
    </row>
    <row r="23" spans="1:28" ht="12.75">
      <c r="A23" s="16"/>
      <c r="C23" s="43"/>
      <c r="D23" s="24"/>
      <c r="G23" s="43"/>
      <c r="H23" s="24"/>
      <c r="J23" s="7" t="s">
        <v>78</v>
      </c>
      <c r="K23" s="43">
        <v>1213</v>
      </c>
      <c r="L23" s="24">
        <v>-51.7</v>
      </c>
      <c r="N23" s="7" t="s">
        <v>5</v>
      </c>
      <c r="O23" s="43">
        <v>1560</v>
      </c>
      <c r="P23" s="24">
        <v>-15.3</v>
      </c>
      <c r="R23" s="27"/>
      <c r="S23" s="25"/>
      <c r="T23" s="26"/>
      <c r="U23" s="26"/>
      <c r="V23" s="27"/>
      <c r="W23" s="25"/>
      <c r="X23" s="26"/>
      <c r="AA23" s="25"/>
      <c r="AB23" s="26"/>
    </row>
    <row r="24" spans="1:28" ht="12.75">
      <c r="A24" s="16"/>
      <c r="C24" s="43"/>
      <c r="D24" s="24"/>
      <c r="G24" s="43"/>
      <c r="H24" s="24"/>
      <c r="K24" s="43">
        <v>1500</v>
      </c>
      <c r="L24" s="24">
        <v>-61.6</v>
      </c>
      <c r="O24" s="43">
        <v>2000</v>
      </c>
      <c r="P24" s="24">
        <v>-29.6</v>
      </c>
      <c r="R24" s="27"/>
      <c r="S24" s="25"/>
      <c r="T24" s="26"/>
      <c r="U24" s="67"/>
      <c r="V24" s="27"/>
      <c r="W24" s="25"/>
      <c r="X24" s="26"/>
      <c r="AA24" s="22"/>
      <c r="AB24" s="28"/>
    </row>
    <row r="25" spans="1:28" ht="12.75">
      <c r="A25" s="16"/>
      <c r="C25" s="43"/>
      <c r="D25" s="24"/>
      <c r="G25" s="43"/>
      <c r="H25" s="24"/>
      <c r="K25" s="43"/>
      <c r="L25" s="24"/>
      <c r="O25" s="43"/>
      <c r="P25" s="24"/>
      <c r="R25" s="27"/>
      <c r="S25" s="25"/>
      <c r="T25" s="26"/>
      <c r="U25" s="67"/>
      <c r="V25" s="27"/>
      <c r="W25" s="25"/>
      <c r="X25" s="26"/>
      <c r="AA25" s="22"/>
      <c r="AB25" s="28"/>
    </row>
    <row r="26" spans="1:24" ht="12.75">
      <c r="A26" s="16"/>
      <c r="C26" s="43"/>
      <c r="D26" s="24"/>
      <c r="G26" s="43"/>
      <c r="H26" s="24"/>
      <c r="K26" s="43"/>
      <c r="L26" s="24"/>
      <c r="O26" s="43"/>
      <c r="P26" s="24"/>
      <c r="R26" s="21"/>
      <c r="S26" s="21"/>
      <c r="T26" s="32"/>
      <c r="U26" s="20"/>
      <c r="V26" s="27"/>
      <c r="W26" s="21"/>
      <c r="X26" s="32"/>
    </row>
    <row r="27" spans="1:28" ht="15.75">
      <c r="A27" s="29">
        <f>A19+1</f>
        <v>4</v>
      </c>
      <c r="B27" s="17" t="s">
        <v>45</v>
      </c>
      <c r="C27" s="17" t="s">
        <v>76</v>
      </c>
      <c r="D27" s="19" t="s">
        <v>96</v>
      </c>
      <c r="F27" s="17" t="s">
        <v>13</v>
      </c>
      <c r="G27" s="17" t="s">
        <v>76</v>
      </c>
      <c r="H27" s="19" t="s">
        <v>96</v>
      </c>
      <c r="J27" s="17" t="s">
        <v>59</v>
      </c>
      <c r="K27" s="17" t="s">
        <v>76</v>
      </c>
      <c r="L27" s="19" t="s">
        <v>96</v>
      </c>
      <c r="N27" s="17" t="s">
        <v>49</v>
      </c>
      <c r="O27" s="17" t="s">
        <v>76</v>
      </c>
      <c r="P27" s="19" t="s">
        <v>96</v>
      </c>
      <c r="R27" s="17"/>
      <c r="S27" s="17"/>
      <c r="T27" s="20"/>
      <c r="U27" s="20"/>
      <c r="V27" s="17"/>
      <c r="W27" s="17"/>
      <c r="X27" s="20"/>
      <c r="Z27" s="17"/>
      <c r="AA27" s="17"/>
      <c r="AB27" s="20"/>
    </row>
    <row r="28" spans="1:28" ht="15.75">
      <c r="A28" s="29"/>
      <c r="B28" s="21" t="s">
        <v>235</v>
      </c>
      <c r="C28" s="43">
        <v>0</v>
      </c>
      <c r="D28" s="24">
        <v>-49</v>
      </c>
      <c r="F28" s="21" t="s">
        <v>236</v>
      </c>
      <c r="G28" s="43">
        <v>0</v>
      </c>
      <c r="H28" s="24">
        <v>-79.2</v>
      </c>
      <c r="J28" s="21" t="s">
        <v>237</v>
      </c>
      <c r="K28" s="43">
        <v>0</v>
      </c>
      <c r="L28" s="24">
        <v>-79.2</v>
      </c>
      <c r="N28" s="21" t="s">
        <v>238</v>
      </c>
      <c r="O28" s="43">
        <v>0</v>
      </c>
      <c r="P28" s="24">
        <v>-79.8</v>
      </c>
      <c r="R28" s="21"/>
      <c r="S28" s="25"/>
      <c r="T28" s="26"/>
      <c r="U28" s="57"/>
      <c r="V28" s="21"/>
      <c r="W28" s="25"/>
      <c r="X28" s="26"/>
      <c r="Z28" s="21"/>
      <c r="AA28" s="25"/>
      <c r="AB28" s="26"/>
    </row>
    <row r="29" spans="1:28" ht="12.75">
      <c r="A29" s="29"/>
      <c r="C29" s="43">
        <v>2500</v>
      </c>
      <c r="D29" s="24">
        <v>-55.2</v>
      </c>
      <c r="G29" s="43">
        <v>1048</v>
      </c>
      <c r="H29" s="24">
        <v>-37.5</v>
      </c>
      <c r="K29" s="43">
        <v>1400</v>
      </c>
      <c r="L29" s="24">
        <v>-19.7</v>
      </c>
      <c r="N29" s="7" t="s">
        <v>77</v>
      </c>
      <c r="O29" s="43">
        <v>1363</v>
      </c>
      <c r="P29" s="24">
        <v>-31.4</v>
      </c>
      <c r="R29" s="27"/>
      <c r="S29" s="25"/>
      <c r="T29" s="26"/>
      <c r="U29" s="57"/>
      <c r="V29" s="27"/>
      <c r="W29" s="25"/>
      <c r="X29" s="26"/>
      <c r="Z29" s="27"/>
      <c r="AA29" s="25"/>
      <c r="AB29" s="26"/>
    </row>
    <row r="30" spans="1:28" ht="12.75">
      <c r="A30" s="29"/>
      <c r="C30" s="43"/>
      <c r="D30" s="24"/>
      <c r="G30" s="43"/>
      <c r="H30" s="24"/>
      <c r="K30" s="43"/>
      <c r="L30" s="24"/>
      <c r="N30" s="7" t="s">
        <v>5</v>
      </c>
      <c r="O30" s="43">
        <v>1403</v>
      </c>
      <c r="P30" s="24">
        <v>-30.3</v>
      </c>
      <c r="R30" s="27"/>
      <c r="S30" s="25"/>
      <c r="T30" s="26"/>
      <c r="U30" s="57"/>
      <c r="V30" s="27"/>
      <c r="W30" s="25"/>
      <c r="X30" s="26"/>
      <c r="Z30" s="27"/>
      <c r="AA30" s="25"/>
      <c r="AB30" s="26"/>
    </row>
    <row r="31" spans="1:28" ht="12.75">
      <c r="A31" s="29"/>
      <c r="C31" s="43"/>
      <c r="D31" s="24"/>
      <c r="G31" s="43"/>
      <c r="H31" s="24"/>
      <c r="K31" s="43"/>
      <c r="L31" s="24"/>
      <c r="O31" s="43"/>
      <c r="P31" s="24"/>
      <c r="R31" s="27"/>
      <c r="S31" s="25"/>
      <c r="T31" s="26"/>
      <c r="U31" s="57"/>
      <c r="V31" s="27"/>
      <c r="W31" s="25"/>
      <c r="X31" s="26"/>
      <c r="AA31" s="25"/>
      <c r="AB31" s="26"/>
    </row>
    <row r="32" spans="1:28" ht="12.75">
      <c r="A32" s="29"/>
      <c r="C32" s="43"/>
      <c r="D32" s="24"/>
      <c r="G32" s="43"/>
      <c r="H32" s="24"/>
      <c r="K32" s="43"/>
      <c r="L32" s="24"/>
      <c r="O32" s="43"/>
      <c r="P32" s="24"/>
      <c r="R32" s="27"/>
      <c r="S32" s="25"/>
      <c r="T32" s="26"/>
      <c r="U32" s="57"/>
      <c r="V32" s="27"/>
      <c r="W32" s="25"/>
      <c r="X32" s="26"/>
      <c r="AA32" s="22"/>
      <c r="AB32" s="28"/>
    </row>
    <row r="33" spans="1:28" ht="12.75">
      <c r="A33" s="29"/>
      <c r="C33" s="43"/>
      <c r="D33" s="24"/>
      <c r="G33" s="43"/>
      <c r="H33" s="24"/>
      <c r="K33" s="43"/>
      <c r="L33" s="24"/>
      <c r="O33" s="43"/>
      <c r="P33" s="24"/>
      <c r="R33" s="27"/>
      <c r="S33" s="25"/>
      <c r="T33" s="26"/>
      <c r="U33" s="57"/>
      <c r="V33" s="27"/>
      <c r="W33" s="25"/>
      <c r="X33" s="26"/>
      <c r="AA33" s="22"/>
      <c r="AB33" s="28"/>
    </row>
    <row r="34" spans="1:24" ht="12.75">
      <c r="A34" s="29"/>
      <c r="C34" s="43"/>
      <c r="D34" s="24"/>
      <c r="G34" s="43"/>
      <c r="H34" s="24"/>
      <c r="K34" s="43"/>
      <c r="L34" s="24"/>
      <c r="O34" s="43"/>
      <c r="P34" s="24"/>
      <c r="R34" s="21"/>
      <c r="S34" s="21"/>
      <c r="T34" s="32"/>
      <c r="U34" s="32"/>
      <c r="V34" s="21"/>
      <c r="W34" s="21"/>
      <c r="X34" s="32"/>
    </row>
    <row r="35" spans="1:28" ht="15.75">
      <c r="A35" s="16">
        <f>A27+1</f>
        <v>5</v>
      </c>
      <c r="B35" s="17" t="s">
        <v>33</v>
      </c>
      <c r="C35" s="17" t="s">
        <v>76</v>
      </c>
      <c r="D35" s="19" t="s">
        <v>96</v>
      </c>
      <c r="F35" s="17" t="s">
        <v>29</v>
      </c>
      <c r="G35" s="17" t="s">
        <v>76</v>
      </c>
      <c r="H35" s="19" t="s">
        <v>96</v>
      </c>
      <c r="J35" s="17" t="s">
        <v>28</v>
      </c>
      <c r="K35" s="17" t="s">
        <v>76</v>
      </c>
      <c r="L35" s="19" t="s">
        <v>96</v>
      </c>
      <c r="N35" s="17" t="s">
        <v>2</v>
      </c>
      <c r="O35" s="17" t="s">
        <v>76</v>
      </c>
      <c r="P35" s="19" t="s">
        <v>96</v>
      </c>
      <c r="R35" s="17"/>
      <c r="S35" s="17"/>
      <c r="T35" s="20"/>
      <c r="U35" s="20"/>
      <c r="V35" s="17"/>
      <c r="W35" s="17"/>
      <c r="X35" s="20"/>
      <c r="Z35" s="17"/>
      <c r="AA35" s="17"/>
      <c r="AB35" s="20"/>
    </row>
    <row r="36" spans="1:28" ht="15.75">
      <c r="A36" s="16"/>
      <c r="B36" s="21" t="s">
        <v>239</v>
      </c>
      <c r="C36" s="43">
        <v>0</v>
      </c>
      <c r="D36" s="24">
        <v>-78.4</v>
      </c>
      <c r="F36" s="21" t="s">
        <v>240</v>
      </c>
      <c r="G36" s="43">
        <v>0</v>
      </c>
      <c r="H36" s="24">
        <v>-86.6</v>
      </c>
      <c r="J36" s="21" t="s">
        <v>241</v>
      </c>
      <c r="K36" s="43">
        <v>0</v>
      </c>
      <c r="L36" s="24">
        <v>-128</v>
      </c>
      <c r="N36" s="21" t="s">
        <v>242</v>
      </c>
      <c r="O36" s="43">
        <v>0</v>
      </c>
      <c r="P36" s="24">
        <v>-133.91638795986623</v>
      </c>
      <c r="R36" s="21"/>
      <c r="S36" s="25"/>
      <c r="T36" s="26"/>
      <c r="U36" s="57"/>
      <c r="V36" s="21"/>
      <c r="W36" s="25"/>
      <c r="X36" s="26"/>
      <c r="Z36" s="21"/>
      <c r="AA36" s="25"/>
      <c r="AB36" s="26"/>
    </row>
    <row r="37" spans="1:28" ht="12.75">
      <c r="A37" s="16"/>
      <c r="C37" s="43">
        <v>800</v>
      </c>
      <c r="D37" s="24">
        <v>-48</v>
      </c>
      <c r="G37" s="43">
        <v>1780</v>
      </c>
      <c r="H37" s="24">
        <v>-0.001</v>
      </c>
      <c r="J37" s="7" t="s">
        <v>78</v>
      </c>
      <c r="K37" s="43">
        <v>1517</v>
      </c>
      <c r="L37" s="24">
        <v>-80.7</v>
      </c>
      <c r="N37" s="7" t="s">
        <v>78</v>
      </c>
      <c r="O37" s="43">
        <v>933</v>
      </c>
      <c r="P37" s="24">
        <v>-93.31319955406912</v>
      </c>
      <c r="R37" s="27"/>
      <c r="S37" s="25"/>
      <c r="T37" s="26"/>
      <c r="U37" s="57"/>
      <c r="V37" s="27"/>
      <c r="W37" s="25"/>
      <c r="X37" s="26"/>
      <c r="Z37" s="27"/>
      <c r="AA37" s="25"/>
      <c r="AB37" s="26"/>
    </row>
    <row r="38" spans="1:28" ht="12.75">
      <c r="A38" s="16"/>
      <c r="C38" s="43"/>
      <c r="D38" s="24"/>
      <c r="G38" s="43"/>
      <c r="H38" s="24"/>
      <c r="J38" s="7" t="s">
        <v>77</v>
      </c>
      <c r="K38" s="43">
        <v>1803</v>
      </c>
      <c r="L38" s="24">
        <v>-70</v>
      </c>
      <c r="N38" s="7" t="s">
        <v>77</v>
      </c>
      <c r="O38" s="43">
        <v>1373</v>
      </c>
      <c r="P38" s="24">
        <v>-73.88164038859692</v>
      </c>
      <c r="R38" s="27"/>
      <c r="S38" s="25"/>
      <c r="T38" s="26"/>
      <c r="U38" s="57"/>
      <c r="V38" s="27"/>
      <c r="W38" s="25"/>
      <c r="X38" s="26"/>
      <c r="Z38" s="27"/>
      <c r="AA38" s="25"/>
      <c r="AB38" s="26"/>
    </row>
    <row r="39" spans="1:28" ht="12.75">
      <c r="A39" s="16"/>
      <c r="C39" s="43"/>
      <c r="D39" s="24"/>
      <c r="G39" s="43"/>
      <c r="H39" s="24"/>
      <c r="K39" s="43">
        <v>2000</v>
      </c>
      <c r="L39" s="24">
        <v>-63.9</v>
      </c>
      <c r="O39" s="43">
        <v>2000</v>
      </c>
      <c r="P39" s="24">
        <v>-52.29383659818442</v>
      </c>
      <c r="R39" s="27"/>
      <c r="S39" s="25"/>
      <c r="T39" s="26"/>
      <c r="U39" s="57"/>
      <c r="V39" s="27"/>
      <c r="W39" s="25"/>
      <c r="X39" s="26"/>
      <c r="Z39" s="7"/>
      <c r="AA39" s="25"/>
      <c r="AB39" s="24"/>
    </row>
    <row r="40" spans="1:28" ht="12.75">
      <c r="A40" s="16"/>
      <c r="C40" s="43"/>
      <c r="D40" s="24"/>
      <c r="G40" s="43"/>
      <c r="H40" s="24"/>
      <c r="K40" s="43"/>
      <c r="L40" s="24"/>
      <c r="O40" s="43"/>
      <c r="P40" s="24"/>
      <c r="R40" s="27"/>
      <c r="S40" s="25"/>
      <c r="T40" s="26"/>
      <c r="U40" s="57"/>
      <c r="V40" s="27"/>
      <c r="W40" s="25"/>
      <c r="X40" s="26"/>
      <c r="Z40" s="7"/>
      <c r="AA40" s="25"/>
      <c r="AB40" s="26"/>
    </row>
    <row r="41" spans="1:28" ht="12.75">
      <c r="A41" s="16"/>
      <c r="C41" s="43"/>
      <c r="D41" s="24"/>
      <c r="G41" s="43"/>
      <c r="H41" s="24"/>
      <c r="K41" s="43"/>
      <c r="L41" s="24"/>
      <c r="O41" s="43"/>
      <c r="P41" s="24"/>
      <c r="R41" s="27"/>
      <c r="S41" s="25"/>
      <c r="T41" s="26"/>
      <c r="U41" s="57"/>
      <c r="V41" s="27"/>
      <c r="W41" s="25"/>
      <c r="X41" s="26"/>
      <c r="AA41" s="22"/>
      <c r="AB41" s="28"/>
    </row>
    <row r="42" spans="1:24" ht="12.75">
      <c r="A42" s="16"/>
      <c r="C42" s="43"/>
      <c r="D42" s="24"/>
      <c r="G42" s="43"/>
      <c r="H42" s="24"/>
      <c r="K42" s="43"/>
      <c r="L42" s="24"/>
      <c r="O42" s="43"/>
      <c r="P42" s="24"/>
      <c r="R42" s="21"/>
      <c r="S42" s="21"/>
      <c r="T42" s="32"/>
      <c r="U42" s="32"/>
      <c r="V42" s="21"/>
      <c r="W42" s="21"/>
      <c r="X42" s="32"/>
    </row>
    <row r="43" spans="1:28" ht="15.75">
      <c r="A43" s="29">
        <f>A35+1</f>
        <v>6</v>
      </c>
      <c r="B43" s="17" t="s">
        <v>50</v>
      </c>
      <c r="C43" s="17" t="s">
        <v>76</v>
      </c>
      <c r="D43" s="19" t="s">
        <v>96</v>
      </c>
      <c r="F43" s="17" t="s">
        <v>84</v>
      </c>
      <c r="G43" s="17" t="s">
        <v>76</v>
      </c>
      <c r="H43" s="19" t="s">
        <v>96</v>
      </c>
      <c r="J43" s="17" t="s">
        <v>31</v>
      </c>
      <c r="K43" s="17" t="s">
        <v>76</v>
      </c>
      <c r="L43" s="19" t="s">
        <v>96</v>
      </c>
      <c r="N43" s="17" t="s">
        <v>45</v>
      </c>
      <c r="O43" s="17" t="s">
        <v>76</v>
      </c>
      <c r="P43" s="19" t="s">
        <v>96</v>
      </c>
      <c r="R43" s="17"/>
      <c r="S43" s="17"/>
      <c r="T43" s="20"/>
      <c r="U43" s="20"/>
      <c r="V43" s="17"/>
      <c r="W43" s="17"/>
      <c r="X43" s="20"/>
      <c r="Z43" s="17"/>
      <c r="AA43" s="17"/>
      <c r="AB43" s="20"/>
    </row>
    <row r="44" spans="1:28" ht="15.75">
      <c r="A44" s="29"/>
      <c r="B44" s="21" t="s">
        <v>243</v>
      </c>
      <c r="C44" s="43">
        <v>0</v>
      </c>
      <c r="D44" s="24">
        <v>-81</v>
      </c>
      <c r="F44" s="21" t="s">
        <v>244</v>
      </c>
      <c r="G44" s="43">
        <v>0</v>
      </c>
      <c r="H44" s="24">
        <v>-105</v>
      </c>
      <c r="J44" s="21" t="s">
        <v>245</v>
      </c>
      <c r="K44" s="43">
        <v>0</v>
      </c>
      <c r="L44" s="24">
        <v>-208</v>
      </c>
      <c r="N44" s="21" t="s">
        <v>246</v>
      </c>
      <c r="O44" s="43">
        <v>0</v>
      </c>
      <c r="P44" s="24">
        <v>-173.2</v>
      </c>
      <c r="R44" s="21"/>
      <c r="S44" s="25"/>
      <c r="T44" s="26"/>
      <c r="U44" s="57"/>
      <c r="V44" s="21"/>
      <c r="W44" s="25"/>
      <c r="X44" s="26"/>
      <c r="Z44" s="21"/>
      <c r="AA44" s="43"/>
      <c r="AB44" s="24"/>
    </row>
    <row r="45" spans="1:28" ht="12.75">
      <c r="A45" s="29"/>
      <c r="B45" s="7" t="s">
        <v>78</v>
      </c>
      <c r="C45" s="43">
        <v>505</v>
      </c>
      <c r="D45" s="24">
        <v>-61.8</v>
      </c>
      <c r="F45" s="7" t="s">
        <v>78</v>
      </c>
      <c r="G45" s="43">
        <v>594</v>
      </c>
      <c r="H45" s="24">
        <v>-79.3</v>
      </c>
      <c r="J45" s="7" t="s">
        <v>78</v>
      </c>
      <c r="K45" s="43">
        <v>371</v>
      </c>
      <c r="L45" s="24">
        <v>-187.1</v>
      </c>
      <c r="O45" s="43">
        <v>1669</v>
      </c>
      <c r="P45" s="24">
        <v>-0.001</v>
      </c>
      <c r="R45" s="27"/>
      <c r="S45" s="25"/>
      <c r="T45" s="26"/>
      <c r="U45" s="57"/>
      <c r="V45" s="27"/>
      <c r="W45" s="25"/>
      <c r="X45" s="26"/>
      <c r="Z45" s="7"/>
      <c r="AA45" s="43"/>
      <c r="AB45" s="24"/>
    </row>
    <row r="46" spans="1:28" ht="12.75">
      <c r="A46" s="29"/>
      <c r="B46" s="7" t="s">
        <v>77</v>
      </c>
      <c r="C46" s="43">
        <v>1154</v>
      </c>
      <c r="D46" s="24">
        <v>-33.2</v>
      </c>
      <c r="F46" s="7" t="s">
        <v>79</v>
      </c>
      <c r="G46" s="43">
        <v>1038</v>
      </c>
      <c r="H46" s="24">
        <v>-58</v>
      </c>
      <c r="J46" s="7" t="s">
        <v>79</v>
      </c>
      <c r="K46" s="43">
        <v>1156</v>
      </c>
      <c r="L46" s="24">
        <v>-137.7</v>
      </c>
      <c r="O46" s="43"/>
      <c r="P46" s="24"/>
      <c r="R46" s="27"/>
      <c r="S46" s="25"/>
      <c r="T46" s="26"/>
      <c r="U46" s="57"/>
      <c r="V46" s="27"/>
      <c r="W46" s="25"/>
      <c r="X46" s="26"/>
      <c r="Z46" s="7"/>
      <c r="AA46" s="43"/>
      <c r="AB46" s="24"/>
    </row>
    <row r="47" spans="1:28" ht="12.75">
      <c r="A47" s="29"/>
      <c r="B47" s="7" t="s">
        <v>5</v>
      </c>
      <c r="C47" s="43">
        <v>1490</v>
      </c>
      <c r="D47" s="24">
        <v>-22.2</v>
      </c>
      <c r="F47" s="7" t="s">
        <v>77</v>
      </c>
      <c r="G47" s="43">
        <v>1683</v>
      </c>
      <c r="H47" s="24">
        <v>2.8</v>
      </c>
      <c r="J47" s="7" t="s">
        <v>77</v>
      </c>
      <c r="K47" s="43">
        <v>1192</v>
      </c>
      <c r="L47" s="24">
        <v>-135.1</v>
      </c>
      <c r="O47" s="43"/>
      <c r="P47" s="24"/>
      <c r="R47" s="27"/>
      <c r="S47" s="25"/>
      <c r="T47" s="26"/>
      <c r="U47" s="57"/>
      <c r="V47" s="27"/>
      <c r="W47" s="25"/>
      <c r="X47" s="26"/>
      <c r="AA47" s="22"/>
      <c r="AB47" s="28"/>
    </row>
    <row r="48" spans="1:28" ht="12.75">
      <c r="A48" s="29"/>
      <c r="C48" s="43">
        <v>2000</v>
      </c>
      <c r="D48" s="24">
        <v>-37</v>
      </c>
      <c r="G48" s="43"/>
      <c r="H48" s="24"/>
      <c r="K48" s="43">
        <v>1800</v>
      </c>
      <c r="L48" s="24">
        <v>-78.5</v>
      </c>
      <c r="O48" s="43"/>
      <c r="P48" s="24"/>
      <c r="R48" s="27"/>
      <c r="S48" s="25"/>
      <c r="T48" s="26"/>
      <c r="U48" s="57"/>
      <c r="V48" s="27"/>
      <c r="W48" s="25"/>
      <c r="X48" s="26"/>
      <c r="AA48" s="22"/>
      <c r="AB48" s="28"/>
    </row>
    <row r="49" spans="1:28" ht="12.75">
      <c r="A49" s="29"/>
      <c r="C49" s="43"/>
      <c r="D49" s="24"/>
      <c r="G49" s="43"/>
      <c r="H49" s="24"/>
      <c r="K49" s="43"/>
      <c r="L49" s="24"/>
      <c r="O49" s="43"/>
      <c r="P49" s="24"/>
      <c r="R49" s="27"/>
      <c r="S49" s="25"/>
      <c r="T49" s="26"/>
      <c r="U49" s="57"/>
      <c r="V49" s="27"/>
      <c r="W49" s="25"/>
      <c r="X49" s="26"/>
      <c r="AA49" s="22"/>
      <c r="AB49" s="28"/>
    </row>
    <row r="50" spans="1:24" ht="12.75">
      <c r="A50" s="29"/>
      <c r="C50" s="43"/>
      <c r="D50" s="24"/>
      <c r="G50" s="43"/>
      <c r="H50" s="24"/>
      <c r="K50" s="43"/>
      <c r="L50" s="24"/>
      <c r="O50" s="43"/>
      <c r="P50" s="24"/>
      <c r="R50" s="21"/>
      <c r="S50" s="21"/>
      <c r="T50" s="32"/>
      <c r="U50" s="32"/>
      <c r="V50" s="21"/>
      <c r="W50" s="21"/>
      <c r="X50" s="32"/>
    </row>
    <row r="51" spans="1:24" ht="15.75">
      <c r="A51" s="16">
        <f>A43+1</f>
        <v>7</v>
      </c>
      <c r="B51" s="17" t="s">
        <v>61</v>
      </c>
      <c r="C51" s="17" t="s">
        <v>76</v>
      </c>
      <c r="D51" s="19" t="s">
        <v>96</v>
      </c>
      <c r="F51" s="17" t="s">
        <v>27</v>
      </c>
      <c r="G51" s="17" t="s">
        <v>76</v>
      </c>
      <c r="H51" s="19" t="s">
        <v>96</v>
      </c>
      <c r="J51" s="17" t="s">
        <v>45</v>
      </c>
      <c r="K51" s="17" t="s">
        <v>76</v>
      </c>
      <c r="L51" s="19" t="s">
        <v>96</v>
      </c>
      <c r="N51" s="17" t="s">
        <v>17</v>
      </c>
      <c r="O51" s="40" t="s">
        <v>76</v>
      </c>
      <c r="P51" s="19" t="s">
        <v>96</v>
      </c>
      <c r="R51" s="17"/>
      <c r="S51" s="17"/>
      <c r="T51" s="20"/>
      <c r="V51" s="17"/>
      <c r="W51" s="17"/>
      <c r="X51" s="20"/>
    </row>
    <row r="52" spans="1:24" ht="15.75">
      <c r="A52" s="16"/>
      <c r="B52" s="21" t="s">
        <v>247</v>
      </c>
      <c r="C52" s="43">
        <v>0</v>
      </c>
      <c r="D52" s="24">
        <v>-116.6</v>
      </c>
      <c r="F52" s="21" t="s">
        <v>248</v>
      </c>
      <c r="G52" s="43">
        <v>0</v>
      </c>
      <c r="H52" s="24">
        <v>-199.3</v>
      </c>
      <c r="J52" s="21" t="s">
        <v>249</v>
      </c>
      <c r="K52" s="43">
        <v>0</v>
      </c>
      <c r="L52" s="24">
        <v>-218.4</v>
      </c>
      <c r="N52" s="33" t="s">
        <v>250</v>
      </c>
      <c r="O52" s="43">
        <v>0</v>
      </c>
      <c r="P52" s="81">
        <v>-258.9</v>
      </c>
      <c r="R52" s="21"/>
      <c r="S52" s="25"/>
      <c r="T52" s="26"/>
      <c r="V52" s="21"/>
      <c r="W52" s="25"/>
      <c r="X52" s="26"/>
    </row>
    <row r="53" spans="1:24" ht="12.75">
      <c r="A53" s="16"/>
      <c r="B53" s="7" t="s">
        <v>78</v>
      </c>
      <c r="C53" s="43">
        <v>693</v>
      </c>
      <c r="D53" s="24">
        <v>-89.9</v>
      </c>
      <c r="F53" s="7" t="s">
        <v>78</v>
      </c>
      <c r="G53" s="43">
        <v>923</v>
      </c>
      <c r="H53" s="24">
        <v>-156.2</v>
      </c>
      <c r="K53" s="43">
        <v>2500</v>
      </c>
      <c r="L53" s="24">
        <v>-25</v>
      </c>
      <c r="N53" s="44" t="s">
        <v>78</v>
      </c>
      <c r="O53" s="43">
        <v>673</v>
      </c>
      <c r="P53" s="24">
        <v>-228.2</v>
      </c>
      <c r="R53" s="27"/>
      <c r="S53" s="25"/>
      <c r="T53" s="26"/>
      <c r="V53" s="27"/>
      <c r="W53" s="25"/>
      <c r="X53" s="26"/>
    </row>
    <row r="54" spans="1:24" ht="12.75">
      <c r="A54" s="16"/>
      <c r="B54" s="7" t="s">
        <v>79</v>
      </c>
      <c r="C54" s="43">
        <v>1184</v>
      </c>
      <c r="D54" s="24">
        <v>-68.4</v>
      </c>
      <c r="F54" s="7" t="s">
        <v>79</v>
      </c>
      <c r="G54" s="43">
        <v>1380</v>
      </c>
      <c r="H54" s="24">
        <v>-134.1</v>
      </c>
      <c r="K54" s="43"/>
      <c r="L54" s="24"/>
      <c r="N54" s="7" t="s">
        <v>77</v>
      </c>
      <c r="O54" s="43">
        <v>1124</v>
      </c>
      <c r="P54" s="24">
        <v>-207.5</v>
      </c>
      <c r="R54" s="27"/>
      <c r="S54" s="25"/>
      <c r="T54" s="26"/>
      <c r="V54" s="27"/>
      <c r="W54" s="25"/>
      <c r="X54" s="26"/>
    </row>
    <row r="55" spans="1:24" ht="12.75">
      <c r="A55" s="16"/>
      <c r="B55" s="7" t="s">
        <v>77</v>
      </c>
      <c r="C55" s="43">
        <v>1993</v>
      </c>
      <c r="D55" s="24">
        <v>4.7</v>
      </c>
      <c r="G55" s="43">
        <v>2000</v>
      </c>
      <c r="H55" s="24">
        <v>-73.7</v>
      </c>
      <c r="K55" s="43"/>
      <c r="L55" s="24"/>
      <c r="N55" s="7" t="s">
        <v>79</v>
      </c>
      <c r="O55" s="43">
        <v>1760</v>
      </c>
      <c r="P55" s="24">
        <v>-175.8</v>
      </c>
      <c r="R55" s="27"/>
      <c r="S55" s="25"/>
      <c r="T55" s="26"/>
      <c r="V55" s="27"/>
      <c r="W55" s="25"/>
      <c r="X55" s="26"/>
    </row>
    <row r="56" spans="1:24" ht="12.75">
      <c r="A56" s="16"/>
      <c r="C56" s="43"/>
      <c r="D56" s="24"/>
      <c r="G56" s="43"/>
      <c r="H56" s="24"/>
      <c r="K56" s="43"/>
      <c r="L56" s="24"/>
      <c r="N56" s="43"/>
      <c r="O56" s="43">
        <v>2500</v>
      </c>
      <c r="P56" s="24">
        <v>-108.1</v>
      </c>
      <c r="R56" s="27"/>
      <c r="S56" s="25"/>
      <c r="T56" s="26"/>
      <c r="V56" s="27"/>
      <c r="W56" s="25"/>
      <c r="X56" s="26"/>
    </row>
    <row r="57" spans="1:24" ht="12.75">
      <c r="A57" s="16"/>
      <c r="C57" s="43"/>
      <c r="D57" s="24"/>
      <c r="G57" s="43"/>
      <c r="H57" s="24"/>
      <c r="K57" s="43"/>
      <c r="L57" s="24"/>
      <c r="N57" s="43"/>
      <c r="O57" s="43"/>
      <c r="P57" s="24"/>
      <c r="R57" s="27"/>
      <c r="S57" s="25"/>
      <c r="T57" s="26"/>
      <c r="V57" s="27"/>
      <c r="W57" s="25"/>
      <c r="X57" s="26"/>
    </row>
    <row r="58" spans="1:24" ht="12.75">
      <c r="A58" s="16"/>
      <c r="C58" s="43"/>
      <c r="D58" s="24"/>
      <c r="G58" s="43"/>
      <c r="H58" s="24"/>
      <c r="K58" s="43"/>
      <c r="L58" s="24"/>
      <c r="N58" s="43"/>
      <c r="O58" s="43"/>
      <c r="P58" s="24"/>
      <c r="R58" s="21"/>
      <c r="S58" s="21"/>
      <c r="T58" s="32"/>
      <c r="V58" s="21"/>
      <c r="W58" s="21"/>
      <c r="X58" s="32"/>
    </row>
    <row r="59" spans="1:24" ht="15.75">
      <c r="A59" s="29">
        <f>A51+1</f>
        <v>8</v>
      </c>
      <c r="B59" s="17" t="s">
        <v>12</v>
      </c>
      <c r="C59" s="17" t="s">
        <v>76</v>
      </c>
      <c r="D59" s="19" t="s">
        <v>96</v>
      </c>
      <c r="R59" s="17"/>
      <c r="S59" s="17"/>
      <c r="T59" s="20"/>
      <c r="V59" s="17"/>
      <c r="W59" s="17"/>
      <c r="X59" s="20"/>
    </row>
    <row r="60" spans="1:24" ht="15.75">
      <c r="A60" s="29"/>
      <c r="B60" s="21" t="s">
        <v>251</v>
      </c>
      <c r="C60" s="43">
        <v>0</v>
      </c>
      <c r="D60" s="24">
        <v>-267</v>
      </c>
      <c r="R60" s="21"/>
      <c r="S60" s="25"/>
      <c r="T60" s="26"/>
      <c r="V60" s="21"/>
      <c r="W60" s="25"/>
      <c r="X60" s="26"/>
    </row>
    <row r="61" spans="1:24" ht="12.75">
      <c r="A61" s="29"/>
      <c r="B61" s="7" t="s">
        <v>78</v>
      </c>
      <c r="C61" s="43">
        <v>1077</v>
      </c>
      <c r="D61" s="24">
        <v>-223.9</v>
      </c>
      <c r="R61" s="27"/>
      <c r="S61" s="25"/>
      <c r="T61" s="26"/>
      <c r="V61" s="27"/>
      <c r="W61" s="25"/>
      <c r="X61" s="26"/>
    </row>
    <row r="62" spans="1:24" ht="12.75">
      <c r="A62" s="29"/>
      <c r="B62" s="7" t="s">
        <v>77</v>
      </c>
      <c r="C62" s="43">
        <v>2723</v>
      </c>
      <c r="D62" s="24">
        <v>-158</v>
      </c>
      <c r="R62" s="27"/>
      <c r="S62" s="25"/>
      <c r="T62" s="26"/>
      <c r="V62" s="27"/>
      <c r="W62" s="25"/>
      <c r="X62" s="26"/>
    </row>
    <row r="63" spans="1:24" ht="12.75">
      <c r="A63" s="29"/>
      <c r="C63" s="43"/>
      <c r="D63" s="24"/>
      <c r="R63" s="27"/>
      <c r="S63" s="25"/>
      <c r="T63" s="26"/>
      <c r="V63" s="27"/>
      <c r="W63" s="25"/>
      <c r="X63" s="26"/>
    </row>
    <row r="64" spans="1:24" ht="12.75">
      <c r="A64" s="29"/>
      <c r="C64" s="43"/>
      <c r="D64" s="24"/>
      <c r="R64" s="27"/>
      <c r="S64" s="25"/>
      <c r="T64" s="26"/>
      <c r="V64" s="27"/>
      <c r="W64" s="25"/>
      <c r="X64" s="26"/>
    </row>
    <row r="65" spans="1:24" ht="12.75">
      <c r="A65" s="29"/>
      <c r="C65" s="43"/>
      <c r="D65" s="24"/>
      <c r="R65" s="27"/>
      <c r="S65" s="25"/>
      <c r="T65" s="26"/>
      <c r="V65" s="27"/>
      <c r="W65" s="25"/>
      <c r="X65" s="26"/>
    </row>
    <row r="66" spans="1:24" ht="12.75">
      <c r="A66" s="29"/>
      <c r="C66" s="43"/>
      <c r="D66" s="24"/>
      <c r="R66" s="21"/>
      <c r="S66" s="21"/>
      <c r="T66" s="32"/>
      <c r="V66" s="27"/>
      <c r="W66" s="21"/>
      <c r="X66" s="32"/>
    </row>
    <row r="67" spans="1:24" ht="12.75">
      <c r="A67" s="16">
        <f>A59+1</f>
        <v>9</v>
      </c>
      <c r="R67" s="17"/>
      <c r="S67" s="17"/>
      <c r="T67" s="20"/>
      <c r="V67" s="17"/>
      <c r="W67" s="17"/>
      <c r="X67" s="20"/>
    </row>
    <row r="68" spans="1:24" ht="12.75">
      <c r="A68" s="16"/>
      <c r="R68" s="21"/>
      <c r="S68" s="25"/>
      <c r="T68" s="26"/>
      <c r="V68" s="21"/>
      <c r="W68" s="25"/>
      <c r="X68" s="26"/>
    </row>
    <row r="69" spans="1:24" ht="12.75">
      <c r="A69" s="16"/>
      <c r="R69" s="27"/>
      <c r="S69" s="25"/>
      <c r="T69" s="26"/>
      <c r="V69" s="27"/>
      <c r="W69" s="25"/>
      <c r="X69" s="26"/>
    </row>
    <row r="70" spans="1:24" ht="12.75">
      <c r="A70" s="16"/>
      <c r="R70" s="27"/>
      <c r="S70" s="25"/>
      <c r="T70" s="26"/>
      <c r="V70" s="27"/>
      <c r="W70" s="25"/>
      <c r="X70" s="26"/>
    </row>
    <row r="71" spans="1:24" ht="12.75">
      <c r="A71" s="16"/>
      <c r="R71" s="27"/>
      <c r="S71" s="25"/>
      <c r="T71" s="26"/>
      <c r="V71" s="27"/>
      <c r="W71" s="25"/>
      <c r="X71" s="26"/>
    </row>
    <row r="72" spans="1:24" ht="12.75">
      <c r="A72" s="16"/>
      <c r="R72" s="27"/>
      <c r="S72" s="25"/>
      <c r="T72" s="26"/>
      <c r="V72" s="27"/>
      <c r="W72" s="25"/>
      <c r="X72" s="26"/>
    </row>
    <row r="73" spans="1:24" ht="12.75">
      <c r="A73" s="16"/>
      <c r="R73" s="27"/>
      <c r="S73" s="25"/>
      <c r="T73" s="26"/>
      <c r="V73" s="27"/>
      <c r="W73" s="25"/>
      <c r="X73" s="26"/>
    </row>
    <row r="74" spans="1:24" ht="12.75">
      <c r="A74" s="16"/>
      <c r="R74" s="21"/>
      <c r="S74" s="21"/>
      <c r="T74" s="32"/>
      <c r="V74" s="21"/>
      <c r="W74" s="21"/>
      <c r="X74" s="32"/>
    </row>
    <row r="75" spans="1:24" ht="12.75">
      <c r="A75" s="29">
        <f>A67+1</f>
        <v>10</v>
      </c>
      <c r="R75" s="17"/>
      <c r="S75" s="17"/>
      <c r="T75" s="20"/>
      <c r="V75" s="17"/>
      <c r="W75" s="17"/>
      <c r="X75" s="20"/>
    </row>
    <row r="76" spans="1:24" ht="12.75">
      <c r="A76" s="29"/>
      <c r="B76" s="33"/>
      <c r="C76" s="43"/>
      <c r="D76" s="24"/>
      <c r="E76" s="60"/>
      <c r="F76" s="17"/>
      <c r="G76" s="43"/>
      <c r="H76" s="24"/>
      <c r="N76" s="21"/>
      <c r="O76" s="25"/>
      <c r="P76" s="26"/>
      <c r="R76" s="21"/>
      <c r="S76" s="25"/>
      <c r="T76" s="26"/>
      <c r="V76" s="21"/>
      <c r="W76" s="25"/>
      <c r="X76" s="26"/>
    </row>
    <row r="77" spans="1:24" ht="12.75">
      <c r="A77" s="29"/>
      <c r="C77" s="43"/>
      <c r="D77" s="24"/>
      <c r="E77" s="60"/>
      <c r="G77" s="43"/>
      <c r="H77" s="24"/>
      <c r="N77" s="27"/>
      <c r="O77" s="25"/>
      <c r="P77" s="26"/>
      <c r="R77" s="27"/>
      <c r="S77" s="25"/>
      <c r="T77" s="26"/>
      <c r="V77" s="27"/>
      <c r="W77" s="25"/>
      <c r="X77" s="26"/>
    </row>
    <row r="78" spans="1:24" ht="12.75">
      <c r="A78" s="29"/>
      <c r="B78" s="44"/>
      <c r="C78" s="43"/>
      <c r="D78" s="24"/>
      <c r="E78" s="60"/>
      <c r="F78" s="44"/>
      <c r="G78" s="43"/>
      <c r="H78" s="24"/>
      <c r="K78" s="43"/>
      <c r="L78" s="24"/>
      <c r="N78" s="27"/>
      <c r="O78" s="25"/>
      <c r="P78" s="26"/>
      <c r="R78" s="27"/>
      <c r="S78" s="25"/>
      <c r="T78" s="26"/>
      <c r="V78" s="27"/>
      <c r="W78" s="25"/>
      <c r="X78" s="26"/>
    </row>
    <row r="79" spans="1:24" ht="12.75">
      <c r="A79" s="29"/>
      <c r="C79" s="43"/>
      <c r="D79" s="24"/>
      <c r="E79" s="60"/>
      <c r="G79" s="43"/>
      <c r="H79" s="24"/>
      <c r="K79" s="43"/>
      <c r="L79" s="24"/>
      <c r="N79" s="27"/>
      <c r="O79" s="25"/>
      <c r="P79" s="26"/>
      <c r="R79" s="27"/>
      <c r="S79" s="25"/>
      <c r="T79" s="26"/>
      <c r="V79" s="27"/>
      <c r="W79" s="25"/>
      <c r="X79" s="26"/>
    </row>
    <row r="80" spans="1:24" ht="12.75">
      <c r="A80" s="29"/>
      <c r="C80" s="43"/>
      <c r="D80" s="24"/>
      <c r="E80" s="60"/>
      <c r="G80" s="43"/>
      <c r="H80" s="24"/>
      <c r="K80" s="43"/>
      <c r="L80" s="24"/>
      <c r="N80" s="27"/>
      <c r="O80" s="25"/>
      <c r="P80" s="26"/>
      <c r="R80" s="27"/>
      <c r="S80" s="25"/>
      <c r="T80" s="26"/>
      <c r="V80" s="27"/>
      <c r="W80" s="25"/>
      <c r="X80" s="26"/>
    </row>
    <row r="81" spans="1:24" ht="12.75">
      <c r="A81" s="29"/>
      <c r="C81" s="43"/>
      <c r="D81" s="24"/>
      <c r="E81" s="69"/>
      <c r="G81" s="43"/>
      <c r="H81" s="24"/>
      <c r="K81" s="43"/>
      <c r="L81" s="24"/>
      <c r="N81" s="27"/>
      <c r="O81" s="25"/>
      <c r="P81" s="26"/>
      <c r="R81" s="27"/>
      <c r="S81" s="25"/>
      <c r="T81" s="26"/>
      <c r="V81" s="27"/>
      <c r="W81" s="25"/>
      <c r="X81" s="26"/>
    </row>
    <row r="82" spans="1:24" ht="12.75">
      <c r="A82" s="29"/>
      <c r="C82" s="43"/>
      <c r="D82" s="24"/>
      <c r="E82" s="60"/>
      <c r="G82" s="43"/>
      <c r="H82" s="24"/>
      <c r="K82" s="43"/>
      <c r="L82" s="24"/>
      <c r="N82" s="21"/>
      <c r="O82" s="21"/>
      <c r="P82" s="53"/>
      <c r="R82" s="21"/>
      <c r="S82" s="21"/>
      <c r="T82" s="32"/>
      <c r="V82" s="21"/>
      <c r="W82" s="21"/>
      <c r="X82" s="32"/>
    </row>
    <row r="83" spans="1:24" ht="12.75">
      <c r="A83" s="16">
        <f>A75+1</f>
        <v>11</v>
      </c>
      <c r="B83" s="17"/>
      <c r="C83" s="40"/>
      <c r="D83" s="19"/>
      <c r="E83" s="60"/>
      <c r="F83" s="17"/>
      <c r="G83" s="40"/>
      <c r="H83" s="19"/>
      <c r="J83" s="17"/>
      <c r="K83" s="17"/>
      <c r="L83" s="19"/>
      <c r="N83" s="17"/>
      <c r="O83" s="17"/>
      <c r="P83" s="19"/>
      <c r="R83" s="17"/>
      <c r="S83" s="17"/>
      <c r="T83" s="20"/>
      <c r="V83" s="17"/>
      <c r="W83" s="17"/>
      <c r="X83" s="20"/>
    </row>
    <row r="84" spans="1:24" ht="12.75">
      <c r="A84" s="16"/>
      <c r="B84" s="33"/>
      <c r="C84" s="43"/>
      <c r="D84" s="24"/>
      <c r="E84" s="60"/>
      <c r="F84" s="33"/>
      <c r="G84" s="43"/>
      <c r="H84" s="24"/>
      <c r="J84" s="21"/>
      <c r="K84" s="43"/>
      <c r="L84" s="24"/>
      <c r="N84" s="21"/>
      <c r="O84" s="25"/>
      <c r="P84" s="26"/>
      <c r="R84" s="21"/>
      <c r="S84" s="25"/>
      <c r="T84" s="26"/>
      <c r="V84" s="21"/>
      <c r="W84" s="25"/>
      <c r="X84" s="26"/>
    </row>
    <row r="85" spans="1:24" ht="12.75">
      <c r="A85" s="16"/>
      <c r="C85" s="43"/>
      <c r="D85" s="24"/>
      <c r="E85" s="60"/>
      <c r="G85" s="43"/>
      <c r="H85" s="24"/>
      <c r="K85" s="43"/>
      <c r="L85" s="24"/>
      <c r="N85" s="27"/>
      <c r="O85" s="25"/>
      <c r="P85" s="26"/>
      <c r="R85" s="27"/>
      <c r="S85" s="25"/>
      <c r="T85" s="26"/>
      <c r="V85" s="27"/>
      <c r="W85" s="25"/>
      <c r="X85" s="26"/>
    </row>
    <row r="86" spans="1:24" ht="12.75">
      <c r="A86" s="16"/>
      <c r="B86" s="44"/>
      <c r="C86" s="43"/>
      <c r="D86" s="24"/>
      <c r="E86" s="60"/>
      <c r="F86" s="44"/>
      <c r="G86" s="43"/>
      <c r="H86" s="24"/>
      <c r="K86" s="43"/>
      <c r="L86" s="24"/>
      <c r="N86" s="27"/>
      <c r="O86" s="25"/>
      <c r="P86" s="26"/>
      <c r="R86" s="27"/>
      <c r="S86" s="25"/>
      <c r="T86" s="26"/>
      <c r="V86" s="27"/>
      <c r="W86" s="25"/>
      <c r="X86" s="26"/>
    </row>
    <row r="87" spans="1:24" ht="12.75">
      <c r="A87" s="16"/>
      <c r="C87" s="43"/>
      <c r="D87" s="24"/>
      <c r="E87" s="60"/>
      <c r="G87" s="43"/>
      <c r="H87" s="24"/>
      <c r="J87" s="17"/>
      <c r="K87" s="40"/>
      <c r="L87" s="24"/>
      <c r="N87" s="27"/>
      <c r="O87" s="25"/>
      <c r="P87" s="26"/>
      <c r="R87" s="27"/>
      <c r="S87" s="25"/>
      <c r="T87" s="26"/>
      <c r="V87" s="27"/>
      <c r="W87" s="25"/>
      <c r="X87" s="26"/>
    </row>
    <row r="88" spans="1:24" ht="12.75">
      <c r="A88" s="16"/>
      <c r="C88" s="43"/>
      <c r="D88" s="24"/>
      <c r="E88" s="60"/>
      <c r="G88" s="43"/>
      <c r="H88" s="24"/>
      <c r="J88" s="33"/>
      <c r="K88" s="43"/>
      <c r="L88" s="24"/>
      <c r="N88" s="27"/>
      <c r="O88" s="25"/>
      <c r="P88" s="26"/>
      <c r="R88" s="27"/>
      <c r="S88" s="25"/>
      <c r="T88" s="26"/>
      <c r="V88" s="27"/>
      <c r="W88" s="25"/>
      <c r="X88" s="26"/>
    </row>
    <row r="89" spans="1:24" ht="12.75">
      <c r="A89" s="16"/>
      <c r="C89" s="43"/>
      <c r="D89" s="24"/>
      <c r="E89" s="60"/>
      <c r="F89" s="44"/>
      <c r="G89" s="43"/>
      <c r="H89" s="24"/>
      <c r="J89" s="44"/>
      <c r="K89" s="43"/>
      <c r="L89" s="24"/>
      <c r="N89" s="27"/>
      <c r="O89" s="25"/>
      <c r="P89" s="26"/>
      <c r="R89" s="27"/>
      <c r="S89" s="25"/>
      <c r="T89" s="26"/>
      <c r="V89" s="27"/>
      <c r="W89" s="25"/>
      <c r="X89" s="26"/>
    </row>
    <row r="90" spans="1:24" ht="12.75">
      <c r="A90" s="16"/>
      <c r="C90" s="43"/>
      <c r="D90" s="24"/>
      <c r="E90" s="60"/>
      <c r="G90" s="43"/>
      <c r="H90" s="24"/>
      <c r="N90" s="21"/>
      <c r="O90" s="21"/>
      <c r="P90" s="53"/>
      <c r="R90" s="21"/>
      <c r="S90" s="21"/>
      <c r="T90" s="32"/>
      <c r="V90" s="21"/>
      <c r="W90" s="21"/>
      <c r="X90" s="32"/>
    </row>
    <row r="91" spans="1:24" ht="12.75">
      <c r="A91" s="29">
        <f>A83+1</f>
        <v>12</v>
      </c>
      <c r="E91" s="60"/>
      <c r="J91" s="17"/>
      <c r="K91" s="17"/>
      <c r="L91" s="19"/>
      <c r="N91" s="17"/>
      <c r="O91" s="17"/>
      <c r="P91" s="19"/>
      <c r="R91" s="17"/>
      <c r="S91" s="17"/>
      <c r="T91" s="20"/>
      <c r="V91" s="17"/>
      <c r="W91" s="17"/>
      <c r="X91" s="20"/>
    </row>
    <row r="92" spans="1:24" ht="12.75">
      <c r="A92" s="29"/>
      <c r="E92" s="60"/>
      <c r="J92" s="21"/>
      <c r="K92" s="43"/>
      <c r="L92" s="24"/>
      <c r="N92" s="21"/>
      <c r="O92" s="25"/>
      <c r="P92" s="26"/>
      <c r="R92" s="21"/>
      <c r="S92" s="25"/>
      <c r="T92" s="26"/>
      <c r="V92" s="21"/>
      <c r="W92" s="25"/>
      <c r="X92" s="26"/>
    </row>
    <row r="93" spans="1:24" ht="12.75">
      <c r="A93" s="29"/>
      <c r="K93" s="43"/>
      <c r="L93" s="24"/>
      <c r="N93" s="27"/>
      <c r="O93" s="25"/>
      <c r="P93" s="26"/>
      <c r="R93" s="27"/>
      <c r="S93" s="25"/>
      <c r="T93" s="26"/>
      <c r="V93" s="27"/>
      <c r="W93" s="25"/>
      <c r="X93" s="26"/>
    </row>
    <row r="94" spans="1:24" ht="12.75">
      <c r="A94" s="29"/>
      <c r="K94" s="43"/>
      <c r="L94" s="24"/>
      <c r="N94" s="27"/>
      <c r="O94" s="25"/>
      <c r="P94" s="26"/>
      <c r="R94" s="27"/>
      <c r="S94" s="25"/>
      <c r="T94" s="26"/>
      <c r="V94" s="27"/>
      <c r="W94" s="25"/>
      <c r="X94" s="26"/>
    </row>
    <row r="95" spans="1:24" ht="12.75">
      <c r="A95" s="29"/>
      <c r="K95" s="43"/>
      <c r="L95" s="24"/>
      <c r="N95" s="27"/>
      <c r="O95" s="25"/>
      <c r="P95" s="26"/>
      <c r="R95" s="27"/>
      <c r="S95" s="25"/>
      <c r="T95" s="26"/>
      <c r="V95" s="27"/>
      <c r="W95" s="25"/>
      <c r="X95" s="26"/>
    </row>
    <row r="96" spans="1:24" ht="12.75">
      <c r="A96" s="29"/>
      <c r="K96" s="43"/>
      <c r="L96" s="24"/>
      <c r="N96" s="27"/>
      <c r="O96" s="25"/>
      <c r="P96" s="26"/>
      <c r="R96" s="27"/>
      <c r="S96" s="25"/>
      <c r="T96" s="26"/>
      <c r="V96" s="27"/>
      <c r="W96" s="25"/>
      <c r="X96" s="26"/>
    </row>
    <row r="97" spans="1:24" ht="12.75">
      <c r="A97" s="29"/>
      <c r="K97" s="43"/>
      <c r="L97" s="24"/>
      <c r="N97" s="27"/>
      <c r="O97" s="25"/>
      <c r="P97" s="26"/>
      <c r="R97" s="27"/>
      <c r="S97" s="25"/>
      <c r="T97" s="26"/>
      <c r="V97" s="27"/>
      <c r="W97" s="25"/>
      <c r="X97" s="26"/>
    </row>
    <row r="98" spans="1:24" ht="12.75">
      <c r="A98" s="29"/>
      <c r="N98" s="21"/>
      <c r="O98" s="21"/>
      <c r="P98" s="53"/>
      <c r="R98" s="21"/>
      <c r="S98" s="21"/>
      <c r="T98" s="32"/>
      <c r="V98" s="21"/>
      <c r="W98" s="21"/>
      <c r="X98" s="32"/>
    </row>
    <row r="99" spans="1:24" ht="12.75">
      <c r="A99" s="16">
        <f>A91+1</f>
        <v>13</v>
      </c>
      <c r="C99" s="43"/>
      <c r="D99" s="24"/>
      <c r="J99" s="17"/>
      <c r="K99" s="17"/>
      <c r="L99" s="19"/>
      <c r="N99" s="17"/>
      <c r="O99" s="17"/>
      <c r="P99" s="19"/>
      <c r="R99" s="17"/>
      <c r="S99" s="17"/>
      <c r="T99" s="20"/>
      <c r="V99" s="17"/>
      <c r="W99" s="17"/>
      <c r="X99" s="20"/>
    </row>
    <row r="100" spans="1:24" ht="12.75">
      <c r="A100" s="16"/>
      <c r="C100" s="43"/>
      <c r="D100" s="24"/>
      <c r="J100" s="21"/>
      <c r="K100" s="43"/>
      <c r="L100" s="24"/>
      <c r="N100" s="21"/>
      <c r="O100" s="25"/>
      <c r="P100" s="26"/>
      <c r="R100" s="21"/>
      <c r="S100" s="25"/>
      <c r="T100" s="26"/>
      <c r="V100" s="21"/>
      <c r="W100" s="25"/>
      <c r="X100" s="26"/>
    </row>
    <row r="101" spans="1:24" ht="12.75">
      <c r="A101" s="16"/>
      <c r="C101" s="71"/>
      <c r="D101" s="71"/>
      <c r="K101" s="43"/>
      <c r="L101" s="24"/>
      <c r="N101" s="27"/>
      <c r="O101" s="25"/>
      <c r="P101" s="26"/>
      <c r="R101" s="27"/>
      <c r="S101" s="25"/>
      <c r="T101" s="26"/>
      <c r="V101" s="27"/>
      <c r="W101" s="25"/>
      <c r="X101" s="26"/>
    </row>
    <row r="102" spans="1:24" ht="12.75">
      <c r="A102" s="16"/>
      <c r="B102" s="17"/>
      <c r="C102" s="17"/>
      <c r="D102" s="19"/>
      <c r="K102" s="43"/>
      <c r="L102" s="24"/>
      <c r="N102" s="27"/>
      <c r="O102" s="25"/>
      <c r="P102" s="26"/>
      <c r="R102" s="27"/>
      <c r="S102" s="25"/>
      <c r="T102" s="26"/>
      <c r="V102" s="27"/>
      <c r="W102" s="25"/>
      <c r="X102" s="26"/>
    </row>
    <row r="103" spans="1:24" ht="12.75">
      <c r="A103" s="16"/>
      <c r="B103" s="33"/>
      <c r="C103" s="43"/>
      <c r="D103" s="24"/>
      <c r="K103" s="43"/>
      <c r="L103" s="24"/>
      <c r="N103" s="27"/>
      <c r="O103" s="25"/>
      <c r="P103" s="26"/>
      <c r="R103" s="27"/>
      <c r="S103" s="25"/>
      <c r="T103" s="26"/>
      <c r="V103" s="27"/>
      <c r="W103" s="25"/>
      <c r="X103" s="26"/>
    </row>
    <row r="104" spans="1:24" ht="12.75">
      <c r="A104" s="16"/>
      <c r="C104" s="43"/>
      <c r="D104" s="24"/>
      <c r="K104" s="43"/>
      <c r="L104" s="24"/>
      <c r="N104" s="27"/>
      <c r="O104" s="25"/>
      <c r="P104" s="26"/>
      <c r="R104" s="27"/>
      <c r="S104" s="25"/>
      <c r="T104" s="26"/>
      <c r="V104" s="27"/>
      <c r="W104" s="25"/>
      <c r="X104" s="26"/>
    </row>
    <row r="105" spans="1:24" ht="12.75">
      <c r="A105" s="16"/>
      <c r="B105" s="44"/>
      <c r="C105" s="43"/>
      <c r="D105" s="24"/>
      <c r="K105" s="43"/>
      <c r="L105" s="24"/>
      <c r="N105" s="27"/>
      <c r="O105" s="25"/>
      <c r="P105" s="26"/>
      <c r="R105" s="27"/>
      <c r="S105" s="25"/>
      <c r="T105" s="26"/>
      <c r="V105" s="27"/>
      <c r="W105" s="25"/>
      <c r="X105" s="26"/>
    </row>
    <row r="106" spans="1:24" ht="12.75">
      <c r="A106" s="16"/>
      <c r="C106" s="43"/>
      <c r="D106" s="24"/>
      <c r="N106" s="21"/>
      <c r="O106" s="21"/>
      <c r="P106" s="53"/>
      <c r="R106" s="21"/>
      <c r="S106" s="21"/>
      <c r="T106" s="32"/>
      <c r="V106" s="21"/>
      <c r="W106" s="21"/>
      <c r="X106" s="32"/>
    </row>
    <row r="107" spans="1:24" ht="12.75">
      <c r="A107" s="29">
        <f>A99+1</f>
        <v>14</v>
      </c>
      <c r="C107" s="43"/>
      <c r="D107" s="24"/>
      <c r="J107" s="17"/>
      <c r="K107" s="17"/>
      <c r="L107" s="19"/>
      <c r="N107" s="17"/>
      <c r="O107" s="17"/>
      <c r="P107" s="19"/>
      <c r="R107" s="17"/>
      <c r="S107" s="17"/>
      <c r="T107" s="20"/>
      <c r="V107" s="17"/>
      <c r="W107" s="17"/>
      <c r="X107" s="20"/>
    </row>
    <row r="108" spans="1:24" ht="12.75">
      <c r="A108" s="29"/>
      <c r="B108" s="17"/>
      <c r="C108" s="17"/>
      <c r="D108" s="19"/>
      <c r="J108" s="21"/>
      <c r="K108" s="43"/>
      <c r="L108" s="24"/>
      <c r="N108" s="21"/>
      <c r="O108" s="25"/>
      <c r="P108" s="26"/>
      <c r="R108" s="21"/>
      <c r="S108" s="25"/>
      <c r="T108" s="26"/>
      <c r="V108" s="21"/>
      <c r="W108" s="27"/>
      <c r="X108" s="26"/>
    </row>
    <row r="109" spans="1:24" ht="12.75">
      <c r="A109" s="29"/>
      <c r="B109" s="33"/>
      <c r="C109" s="43"/>
      <c r="D109" s="24"/>
      <c r="K109" s="43"/>
      <c r="L109" s="24"/>
      <c r="N109" s="27"/>
      <c r="O109" s="25"/>
      <c r="P109" s="26"/>
      <c r="R109" s="27"/>
      <c r="S109" s="25"/>
      <c r="T109" s="26"/>
      <c r="V109" s="27"/>
      <c r="W109" s="27"/>
      <c r="X109" s="26"/>
    </row>
    <row r="110" spans="1:24" ht="12.75">
      <c r="A110" s="29"/>
      <c r="C110" s="43"/>
      <c r="D110" s="24"/>
      <c r="K110" s="43"/>
      <c r="L110" s="24"/>
      <c r="N110" s="27"/>
      <c r="O110" s="25"/>
      <c r="P110" s="26"/>
      <c r="R110" s="27"/>
      <c r="S110" s="25"/>
      <c r="T110" s="26"/>
      <c r="V110" s="27"/>
      <c r="W110" s="27"/>
      <c r="X110" s="26"/>
    </row>
    <row r="111" spans="1:24" ht="12.75">
      <c r="A111" s="29"/>
      <c r="B111" s="44"/>
      <c r="C111" s="43"/>
      <c r="D111" s="24"/>
      <c r="K111" s="43"/>
      <c r="L111" s="24"/>
      <c r="N111" s="27"/>
      <c r="O111" s="25"/>
      <c r="P111" s="26"/>
      <c r="R111" s="27"/>
      <c r="S111" s="25"/>
      <c r="T111" s="26"/>
      <c r="V111" s="27"/>
      <c r="W111" s="27"/>
      <c r="X111" s="26"/>
    </row>
    <row r="112" spans="1:24" ht="12.75">
      <c r="A112" s="29"/>
      <c r="C112" s="43"/>
      <c r="D112" s="24"/>
      <c r="K112" s="43"/>
      <c r="L112" s="24"/>
      <c r="N112" s="27"/>
      <c r="O112" s="25"/>
      <c r="P112" s="26"/>
      <c r="R112" s="27"/>
      <c r="S112" s="25"/>
      <c r="T112" s="26"/>
      <c r="V112" s="27"/>
      <c r="W112" s="27"/>
      <c r="X112" s="26"/>
    </row>
    <row r="113" spans="1:24" ht="12.75">
      <c r="A113" s="29"/>
      <c r="C113" s="43"/>
      <c r="D113" s="24"/>
      <c r="K113" s="43"/>
      <c r="L113" s="24"/>
      <c r="N113" s="27"/>
      <c r="O113" s="25"/>
      <c r="P113" s="26"/>
      <c r="R113" s="27"/>
      <c r="S113" s="25"/>
      <c r="T113" s="26"/>
      <c r="V113" s="27"/>
      <c r="W113" s="27"/>
      <c r="X113" s="26"/>
    </row>
    <row r="114" spans="1:24" ht="12.75">
      <c r="A114" s="29"/>
      <c r="C114" s="43"/>
      <c r="D114" s="24"/>
      <c r="N114" s="21"/>
      <c r="O114" s="21"/>
      <c r="P114" s="53"/>
      <c r="R114" s="21"/>
      <c r="S114" s="21"/>
      <c r="T114" s="32"/>
      <c r="V114" s="21"/>
      <c r="W114" s="21"/>
      <c r="X114" s="32"/>
    </row>
    <row r="115" spans="1:24" ht="12.75">
      <c r="A115" s="16">
        <f>A107+1</f>
        <v>15</v>
      </c>
      <c r="B115" s="17"/>
      <c r="C115" s="17"/>
      <c r="D115" s="19"/>
      <c r="N115" s="17"/>
      <c r="O115" s="17"/>
      <c r="P115" s="19"/>
      <c r="R115" s="17"/>
      <c r="S115" s="17"/>
      <c r="T115" s="20"/>
      <c r="V115" s="17"/>
      <c r="W115" s="17"/>
      <c r="X115" s="20"/>
    </row>
    <row r="116" spans="1:24" ht="12.75">
      <c r="A116" s="16"/>
      <c r="B116" s="33"/>
      <c r="C116" s="43"/>
      <c r="D116" s="24"/>
      <c r="N116" s="21"/>
      <c r="O116" s="25"/>
      <c r="P116" s="26"/>
      <c r="R116" s="21"/>
      <c r="S116" s="25"/>
      <c r="T116" s="26"/>
      <c r="V116" s="21"/>
      <c r="W116" s="27"/>
      <c r="X116" s="26"/>
    </row>
    <row r="117" spans="1:24" ht="12.75">
      <c r="A117" s="16"/>
      <c r="C117" s="43"/>
      <c r="D117" s="24"/>
      <c r="N117" s="27"/>
      <c r="O117" s="25"/>
      <c r="P117" s="26"/>
      <c r="Q117" s="26"/>
      <c r="R117" s="27"/>
      <c r="S117" s="25"/>
      <c r="T117" s="26"/>
      <c r="U117" s="57"/>
      <c r="V117" s="27"/>
      <c r="W117" s="27"/>
      <c r="X117" s="57"/>
    </row>
    <row r="118" spans="1:24" ht="12.75">
      <c r="A118" s="16"/>
      <c r="B118" s="44"/>
      <c r="C118" s="43"/>
      <c r="D118" s="24"/>
      <c r="N118" s="27"/>
      <c r="O118" s="25"/>
      <c r="P118" s="26"/>
      <c r="Q118" s="26"/>
      <c r="R118" s="27"/>
      <c r="S118" s="25"/>
      <c r="T118" s="26"/>
      <c r="U118" s="57"/>
      <c r="V118" s="27"/>
      <c r="W118" s="27"/>
      <c r="X118" s="57"/>
    </row>
    <row r="119" spans="1:24" ht="12.75">
      <c r="A119" s="16"/>
      <c r="C119" s="43"/>
      <c r="D119" s="24"/>
      <c r="N119" s="27"/>
      <c r="O119" s="25"/>
      <c r="P119" s="26"/>
      <c r="Q119" s="26"/>
      <c r="R119" s="27"/>
      <c r="S119" s="25"/>
      <c r="T119" s="57"/>
      <c r="U119" s="57"/>
      <c r="V119" s="27"/>
      <c r="W119" s="27"/>
      <c r="X119" s="57"/>
    </row>
    <row r="120" spans="1:24" ht="12.75">
      <c r="A120" s="16"/>
      <c r="C120" s="43"/>
      <c r="D120" s="24"/>
      <c r="N120" s="27"/>
      <c r="O120" s="25"/>
      <c r="P120" s="26"/>
      <c r="Q120" s="26"/>
      <c r="R120" s="27"/>
      <c r="S120" s="25"/>
      <c r="T120" s="57"/>
      <c r="U120" s="57"/>
      <c r="V120" s="27"/>
      <c r="W120" s="27"/>
      <c r="X120" s="57"/>
    </row>
    <row r="121" spans="1:24" ht="12.75">
      <c r="A121" s="16"/>
      <c r="C121" s="43"/>
      <c r="D121" s="24"/>
      <c r="N121" s="27"/>
      <c r="O121" s="25"/>
      <c r="P121" s="26"/>
      <c r="Q121" s="26"/>
      <c r="R121" s="27"/>
      <c r="S121" s="25"/>
      <c r="T121" s="57"/>
      <c r="U121" s="57"/>
      <c r="V121" s="27"/>
      <c r="W121" s="27"/>
      <c r="X121" s="57"/>
    </row>
    <row r="122" spans="1:24" ht="12.75">
      <c r="A122" s="16"/>
      <c r="N122" s="21"/>
      <c r="O122" s="21"/>
      <c r="P122" s="53"/>
      <c r="Q122" s="53"/>
      <c r="R122" s="21"/>
      <c r="S122" s="21"/>
      <c r="T122" s="32"/>
      <c r="U122" s="32"/>
      <c r="V122" s="21"/>
      <c r="W122" s="21"/>
      <c r="X122" s="32"/>
    </row>
    <row r="123" spans="1:22" ht="12.75">
      <c r="A123" s="29">
        <f>A115+1</f>
        <v>16</v>
      </c>
      <c r="N123" s="17"/>
      <c r="O123" s="17"/>
      <c r="P123" s="19"/>
      <c r="Q123" s="19"/>
      <c r="R123" s="17"/>
      <c r="S123" s="17"/>
      <c r="T123" s="20"/>
      <c r="U123" s="17"/>
      <c r="V123" s="17"/>
    </row>
    <row r="124" spans="1:22" ht="12.75">
      <c r="A124" s="29"/>
      <c r="S124" s="27"/>
      <c r="V124" s="21"/>
    </row>
    <row r="125" spans="1:22" ht="12.75">
      <c r="A125" s="29"/>
      <c r="S125" s="27"/>
      <c r="V125" s="27"/>
    </row>
    <row r="126" spans="1:22" ht="12.75">
      <c r="A126" s="29"/>
      <c r="S126" s="27"/>
      <c r="V126" s="27"/>
    </row>
    <row r="127" spans="1:22" ht="12.75">
      <c r="A127" s="29"/>
      <c r="S127" s="27"/>
      <c r="V127" s="27"/>
    </row>
    <row r="128" spans="1:22" ht="12.75">
      <c r="A128" s="29"/>
      <c r="S128" s="27"/>
      <c r="V128" s="27"/>
    </row>
    <row r="129" spans="1:22" ht="12.75">
      <c r="A129" s="29"/>
      <c r="S129" s="27"/>
      <c r="V129" s="27"/>
    </row>
    <row r="130" spans="1:22" ht="12.75">
      <c r="A130" s="29"/>
      <c r="S130" s="21"/>
      <c r="V130" s="21"/>
    </row>
    <row r="131" spans="1:22" ht="12.75">
      <c r="A131" s="16">
        <f>A123+1</f>
        <v>17</v>
      </c>
      <c r="S131" s="17"/>
      <c r="V131" s="17"/>
    </row>
    <row r="132" spans="1:22" ht="12.75">
      <c r="A132" s="16"/>
      <c r="S132" s="27"/>
      <c r="V132" s="21"/>
    </row>
    <row r="133" spans="1:22" ht="12.75">
      <c r="A133" s="16"/>
      <c r="S133" s="27"/>
      <c r="V133" s="27"/>
    </row>
    <row r="134" spans="1:22" ht="12.75">
      <c r="A134" s="16"/>
      <c r="S134" s="27"/>
      <c r="V134" s="27"/>
    </row>
    <row r="135" spans="1:22" ht="12.75">
      <c r="A135" s="16"/>
      <c r="V135" s="27"/>
    </row>
    <row r="136" spans="1:22" ht="12.75">
      <c r="A136" s="16"/>
      <c r="V136" s="27"/>
    </row>
    <row r="137" spans="1:22" ht="12.75">
      <c r="A137" s="16"/>
      <c r="V137" s="27"/>
    </row>
    <row r="138" spans="1:22" ht="12.75">
      <c r="A138" s="16"/>
      <c r="V138" s="21"/>
    </row>
    <row r="139" ht="12.75">
      <c r="A139" s="29">
        <f>A131+1</f>
        <v>18</v>
      </c>
    </row>
    <row r="140" ht="12.75">
      <c r="A140" s="29"/>
    </row>
    <row r="141" ht="12.75">
      <c r="A141" s="29"/>
    </row>
    <row r="142" ht="12.75">
      <c r="A142" s="29"/>
    </row>
    <row r="143" ht="12.75">
      <c r="A143" s="29"/>
    </row>
    <row r="144" ht="12.75">
      <c r="A144" s="29"/>
    </row>
    <row r="145" ht="12.75">
      <c r="A145" s="29"/>
    </row>
    <row r="146" ht="12.75">
      <c r="A146" s="29"/>
    </row>
    <row r="147" ht="12.75">
      <c r="A147" s="16">
        <f>A139+1</f>
        <v>19</v>
      </c>
    </row>
    <row r="148" ht="12.75">
      <c r="A148" s="16"/>
    </row>
    <row r="149" ht="12.75">
      <c r="A149" s="16"/>
    </row>
    <row r="150" ht="12.75">
      <c r="A150" s="16"/>
    </row>
    <row r="151" ht="12.75">
      <c r="A151" s="16"/>
    </row>
    <row r="152" ht="12.75">
      <c r="A152" s="16"/>
    </row>
    <row r="153" ht="12.75">
      <c r="A153" s="16"/>
    </row>
    <row r="154" spans="1:4" ht="12.75">
      <c r="A154" s="16"/>
      <c r="B154" s="49"/>
      <c r="C154" s="50"/>
      <c r="D154" s="50"/>
    </row>
    <row r="155" spans="1:5" ht="15.75">
      <c r="A155" s="29">
        <v>1</v>
      </c>
      <c r="B155" s="17" t="s">
        <v>80</v>
      </c>
      <c r="C155" s="17" t="s">
        <v>76</v>
      </c>
      <c r="D155" s="19" t="s">
        <v>96</v>
      </c>
      <c r="E155" s="69"/>
    </row>
    <row r="156" spans="1:5" ht="15.75">
      <c r="A156" s="29"/>
      <c r="B156" s="33" t="s">
        <v>227</v>
      </c>
      <c r="C156" s="43">
        <v>0</v>
      </c>
      <c r="D156" s="24">
        <v>-44.8</v>
      </c>
      <c r="E156" s="60"/>
    </row>
    <row r="157" spans="1:5" ht="12.75">
      <c r="A157" s="29"/>
      <c r="B157" s="7" t="s">
        <v>77</v>
      </c>
      <c r="C157" s="43">
        <v>1115</v>
      </c>
      <c r="D157" s="24">
        <v>-23.6</v>
      </c>
      <c r="E157" s="60"/>
    </row>
    <row r="158" spans="1:5" ht="12.75">
      <c r="A158" s="29"/>
      <c r="B158" s="44" t="s">
        <v>78</v>
      </c>
      <c r="C158" s="43">
        <v>1235</v>
      </c>
      <c r="D158" s="24">
        <v>-21.7</v>
      </c>
      <c r="E158" s="60"/>
    </row>
    <row r="159" spans="1:5" ht="12.75">
      <c r="A159" s="29"/>
      <c r="C159" s="43">
        <v>1500</v>
      </c>
      <c r="D159" s="24">
        <v>-15.3</v>
      </c>
      <c r="E159" s="60"/>
    </row>
    <row r="160" spans="1:5" ht="12.75">
      <c r="A160" s="29"/>
      <c r="C160" s="43"/>
      <c r="D160" s="24"/>
      <c r="E160" s="60"/>
    </row>
    <row r="161" spans="1:5" ht="12.75">
      <c r="A161" s="29"/>
      <c r="C161" s="43"/>
      <c r="D161" s="24"/>
      <c r="E161" s="60"/>
    </row>
    <row r="162" spans="1:5" ht="12.75">
      <c r="A162" s="29"/>
      <c r="C162" s="43"/>
      <c r="D162" s="24"/>
      <c r="E162" s="60"/>
    </row>
    <row r="163" spans="1:5" ht="15.75">
      <c r="A163" s="16">
        <f>A155+1</f>
        <v>2</v>
      </c>
      <c r="B163" s="17" t="s">
        <v>2</v>
      </c>
      <c r="C163" s="17" t="s">
        <v>76</v>
      </c>
      <c r="D163" s="19" t="s">
        <v>96</v>
      </c>
      <c r="E163" s="60"/>
    </row>
    <row r="164" spans="1:5" ht="15.75">
      <c r="A164" s="16"/>
      <c r="B164" s="33" t="s">
        <v>242</v>
      </c>
      <c r="C164" s="43">
        <v>0</v>
      </c>
      <c r="D164" s="24">
        <v>-133.91638795986623</v>
      </c>
      <c r="E164" s="69"/>
    </row>
    <row r="165" spans="1:5" ht="12.75">
      <c r="A165" s="16"/>
      <c r="B165" s="7" t="s">
        <v>78</v>
      </c>
      <c r="C165" s="43">
        <v>933</v>
      </c>
      <c r="D165" s="24">
        <v>-93.31319955406912</v>
      </c>
      <c r="E165" s="60"/>
    </row>
    <row r="166" spans="1:5" ht="12.75">
      <c r="A166" s="16"/>
      <c r="B166" s="44" t="s">
        <v>77</v>
      </c>
      <c r="C166" s="43">
        <v>1373</v>
      </c>
      <c r="D166" s="24">
        <v>-73.88164038859692</v>
      </c>
      <c r="E166" s="60"/>
    </row>
    <row r="167" spans="1:5" ht="12.75">
      <c r="A167" s="16"/>
      <c r="C167" s="43">
        <v>2000</v>
      </c>
      <c r="D167" s="24">
        <v>-52.29383659818442</v>
      </c>
      <c r="E167" s="60"/>
    </row>
    <row r="168" spans="1:5" ht="12.75">
      <c r="A168" s="16"/>
      <c r="C168" s="43"/>
      <c r="D168" s="24"/>
      <c r="E168" s="60"/>
    </row>
    <row r="169" spans="1:5" ht="12.75">
      <c r="A169" s="16"/>
      <c r="C169" s="43"/>
      <c r="D169" s="24"/>
      <c r="E169" s="60"/>
    </row>
    <row r="170" spans="1:5" ht="12.75">
      <c r="A170" s="16"/>
      <c r="C170" s="43"/>
      <c r="D170" s="24"/>
      <c r="E170" s="60"/>
    </row>
    <row r="171" spans="1:5" ht="15.75">
      <c r="A171" s="29">
        <f>A163+1</f>
        <v>3</v>
      </c>
      <c r="B171" s="17" t="s">
        <v>9</v>
      </c>
      <c r="C171" s="17" t="s">
        <v>76</v>
      </c>
      <c r="D171" s="19" t="s">
        <v>96</v>
      </c>
      <c r="E171" s="69"/>
    </row>
    <row r="172" spans="1:5" ht="15.75">
      <c r="A172" s="29"/>
      <c r="B172" s="33" t="s">
        <v>225</v>
      </c>
      <c r="C172" s="43">
        <v>1929</v>
      </c>
      <c r="D172" s="24">
        <v>-0.001</v>
      </c>
      <c r="E172" s="60"/>
    </row>
    <row r="173" spans="1:5" ht="12.75">
      <c r="A173" s="29"/>
      <c r="C173" s="43">
        <v>2500</v>
      </c>
      <c r="D173" s="24">
        <v>-24</v>
      </c>
      <c r="E173" s="60"/>
    </row>
    <row r="174" spans="1:5" ht="12.75">
      <c r="A174" s="29"/>
      <c r="B174" s="44"/>
      <c r="C174" s="43"/>
      <c r="D174" s="24"/>
      <c r="E174" s="60"/>
    </row>
    <row r="175" spans="1:5" ht="12.75">
      <c r="A175" s="29"/>
      <c r="C175" s="43"/>
      <c r="D175" s="24"/>
      <c r="E175" s="60"/>
    </row>
    <row r="176" spans="1:5" ht="12.75">
      <c r="A176" s="29"/>
      <c r="C176" s="43"/>
      <c r="D176" s="24"/>
      <c r="E176" s="60"/>
    </row>
    <row r="177" spans="1:5" ht="12.75">
      <c r="A177" s="29"/>
      <c r="C177" s="43"/>
      <c r="D177" s="24"/>
      <c r="E177" s="60"/>
    </row>
    <row r="178" spans="1:5" ht="12.75">
      <c r="A178" s="29"/>
      <c r="C178" s="43"/>
      <c r="D178" s="24"/>
      <c r="E178" s="69"/>
    </row>
    <row r="179" spans="1:5" ht="15.75">
      <c r="A179" s="16">
        <f>A171+1</f>
        <v>4</v>
      </c>
      <c r="B179" s="17" t="s">
        <v>9</v>
      </c>
      <c r="C179" s="17" t="s">
        <v>76</v>
      </c>
      <c r="D179" s="19" t="s">
        <v>96</v>
      </c>
      <c r="E179" s="60"/>
    </row>
    <row r="180" spans="1:5" ht="15.75">
      <c r="A180" s="16"/>
      <c r="B180" s="33" t="s">
        <v>228</v>
      </c>
      <c r="C180" s="43">
        <v>0</v>
      </c>
      <c r="D180" s="24">
        <v>-3.1</v>
      </c>
      <c r="E180" s="60"/>
    </row>
    <row r="181" spans="1:5" ht="12.75">
      <c r="A181" s="16"/>
      <c r="C181" s="43">
        <v>2500</v>
      </c>
      <c r="D181" s="24">
        <v>-7.4</v>
      </c>
      <c r="E181" s="60"/>
    </row>
    <row r="182" spans="1:5" ht="12.75">
      <c r="A182" s="16"/>
      <c r="B182" s="44"/>
      <c r="C182" s="43"/>
      <c r="D182" s="24"/>
      <c r="E182" s="60"/>
    </row>
    <row r="183" spans="1:5" ht="12.75">
      <c r="A183" s="16"/>
      <c r="B183" s="44"/>
      <c r="C183" s="43"/>
      <c r="D183" s="24"/>
      <c r="E183" s="60"/>
    </row>
    <row r="184" spans="1:5" ht="12.75">
      <c r="A184" s="16"/>
      <c r="B184" s="44"/>
      <c r="C184" s="43"/>
      <c r="D184" s="24"/>
      <c r="E184" s="60"/>
    </row>
    <row r="185" spans="1:5" ht="12.75">
      <c r="A185" s="16"/>
      <c r="C185" s="43"/>
      <c r="D185" s="24"/>
      <c r="E185" s="69"/>
    </row>
    <row r="186" spans="1:5" ht="12.75">
      <c r="A186" s="16"/>
      <c r="C186" s="43"/>
      <c r="D186" s="24"/>
      <c r="E186" s="60"/>
    </row>
    <row r="187" spans="1:5" ht="15.75">
      <c r="A187" s="29">
        <f>A179+1</f>
        <v>5</v>
      </c>
      <c r="B187" s="17" t="s">
        <v>84</v>
      </c>
      <c r="C187" s="40" t="s">
        <v>76</v>
      </c>
      <c r="D187" s="19" t="s">
        <v>96</v>
      </c>
      <c r="E187" s="60"/>
    </row>
    <row r="188" spans="1:5" ht="15.75">
      <c r="A188" s="29"/>
      <c r="B188" s="33" t="s">
        <v>244</v>
      </c>
      <c r="C188" s="43">
        <v>0</v>
      </c>
      <c r="D188" s="24">
        <v>-105</v>
      </c>
      <c r="E188" s="60"/>
    </row>
    <row r="189" spans="1:5" ht="12.75">
      <c r="A189" s="29"/>
      <c r="B189" s="7" t="s">
        <v>78</v>
      </c>
      <c r="C189" s="43">
        <v>594</v>
      </c>
      <c r="D189" s="24">
        <v>-79.3</v>
      </c>
      <c r="E189" s="60"/>
    </row>
    <row r="190" spans="1:5" ht="12.75">
      <c r="A190" s="29"/>
      <c r="B190" s="44" t="s">
        <v>79</v>
      </c>
      <c r="C190" s="43">
        <v>1038</v>
      </c>
      <c r="D190" s="24">
        <v>-58</v>
      </c>
      <c r="E190" s="60"/>
    </row>
    <row r="191" spans="1:5" ht="12.75">
      <c r="A191" s="29"/>
      <c r="B191" s="7" t="s">
        <v>77</v>
      </c>
      <c r="C191" s="43">
        <v>1683</v>
      </c>
      <c r="D191" s="24">
        <v>2.8</v>
      </c>
      <c r="E191" s="60"/>
    </row>
    <row r="192" spans="1:5" ht="12.75">
      <c r="A192" s="29"/>
      <c r="C192" s="43"/>
      <c r="D192" s="24"/>
      <c r="E192" s="60"/>
    </row>
    <row r="193" spans="1:5" ht="12.75">
      <c r="A193" s="29"/>
      <c r="C193" s="43"/>
      <c r="D193" s="24"/>
      <c r="E193" s="69"/>
    </row>
    <row r="194" spans="1:5" ht="12.75">
      <c r="A194" s="29"/>
      <c r="C194" s="43"/>
      <c r="D194" s="24"/>
      <c r="E194" s="60"/>
    </row>
    <row r="195" spans="1:5" ht="15.75">
      <c r="A195" s="16">
        <f>A187+1</f>
        <v>6</v>
      </c>
      <c r="B195" s="17" t="s">
        <v>12</v>
      </c>
      <c r="C195" s="40" t="s">
        <v>76</v>
      </c>
      <c r="D195" s="19" t="s">
        <v>96</v>
      </c>
      <c r="E195" s="60"/>
    </row>
    <row r="196" spans="1:5" ht="15.75">
      <c r="A196" s="16"/>
      <c r="B196" s="33" t="s">
        <v>251</v>
      </c>
      <c r="C196" s="43">
        <v>0</v>
      </c>
      <c r="D196" s="24">
        <v>-267</v>
      </c>
      <c r="E196" s="60"/>
    </row>
    <row r="197" spans="1:5" ht="12.75">
      <c r="A197" s="16"/>
      <c r="B197" s="7" t="s">
        <v>78</v>
      </c>
      <c r="C197" s="43">
        <v>1077</v>
      </c>
      <c r="D197" s="24">
        <v>-223.9</v>
      </c>
      <c r="E197" s="60"/>
    </row>
    <row r="198" spans="1:5" ht="12.75">
      <c r="A198" s="16"/>
      <c r="B198" s="7" t="s">
        <v>77</v>
      </c>
      <c r="C198" s="43">
        <v>2723</v>
      </c>
      <c r="D198" s="24">
        <v>-158</v>
      </c>
      <c r="E198" s="60"/>
    </row>
    <row r="199" spans="1:5" ht="12.75">
      <c r="A199" s="16"/>
      <c r="C199" s="43"/>
      <c r="D199" s="24"/>
      <c r="E199" s="60"/>
    </row>
    <row r="200" spans="1:5" ht="12.75">
      <c r="A200" s="16"/>
      <c r="B200" s="44"/>
      <c r="C200" s="43"/>
      <c r="D200" s="24"/>
      <c r="E200" s="60"/>
    </row>
    <row r="201" spans="1:5" ht="12.75">
      <c r="A201" s="16"/>
      <c r="C201" s="43"/>
      <c r="D201" s="24"/>
      <c r="E201" s="69"/>
    </row>
    <row r="202" spans="1:5" ht="12.75">
      <c r="A202" s="16"/>
      <c r="C202" s="43"/>
      <c r="D202" s="24"/>
      <c r="E202" s="60"/>
    </row>
    <row r="203" spans="1:5" ht="15.75">
      <c r="A203" s="29">
        <f>A195+1</f>
        <v>7</v>
      </c>
      <c r="B203" s="17" t="s">
        <v>15</v>
      </c>
      <c r="C203" s="40" t="s">
        <v>76</v>
      </c>
      <c r="D203" s="19" t="s">
        <v>96</v>
      </c>
      <c r="E203" s="60"/>
    </row>
    <row r="204" spans="1:5" ht="15.75">
      <c r="A204" s="29"/>
      <c r="B204" s="33" t="s">
        <v>230</v>
      </c>
      <c r="C204" s="43">
        <v>0</v>
      </c>
      <c r="D204" s="24">
        <v>-62.7</v>
      </c>
      <c r="E204" s="60"/>
    </row>
    <row r="205" spans="1:5" ht="12.75">
      <c r="A205" s="29"/>
      <c r="B205" s="44" t="s">
        <v>78</v>
      </c>
      <c r="C205" s="43">
        <v>1356</v>
      </c>
      <c r="D205" s="24">
        <v>-42.9</v>
      </c>
      <c r="E205" s="60"/>
    </row>
    <row r="206" spans="1:5" ht="12.75">
      <c r="A206" s="29"/>
      <c r="C206" s="43"/>
      <c r="D206" s="24"/>
      <c r="E206" s="60"/>
    </row>
    <row r="207" spans="1:5" ht="12.75">
      <c r="A207" s="29"/>
      <c r="C207" s="43"/>
      <c r="D207" s="24"/>
      <c r="E207" s="60"/>
    </row>
    <row r="208" spans="1:5" ht="12.75">
      <c r="A208" s="29"/>
      <c r="C208" s="43"/>
      <c r="D208" s="24"/>
      <c r="E208" s="60"/>
    </row>
    <row r="209" spans="1:5" ht="12.75">
      <c r="A209" s="29"/>
      <c r="C209" s="43"/>
      <c r="D209" s="24"/>
      <c r="E209" s="69"/>
    </row>
    <row r="210" spans="1:5" ht="12.75">
      <c r="A210" s="29"/>
      <c r="C210" s="43"/>
      <c r="D210" s="24"/>
      <c r="E210" s="60"/>
    </row>
    <row r="211" spans="1:5" ht="15.75">
      <c r="A211" s="16">
        <f>A203+1</f>
        <v>8</v>
      </c>
      <c r="B211" s="17" t="s">
        <v>15</v>
      </c>
      <c r="C211" s="40" t="s">
        <v>76</v>
      </c>
      <c r="D211" s="19" t="s">
        <v>96</v>
      </c>
      <c r="E211" s="60"/>
    </row>
    <row r="212" spans="1:5" ht="15.75">
      <c r="A212" s="16"/>
      <c r="B212" s="33" t="s">
        <v>229</v>
      </c>
      <c r="C212" s="43">
        <v>0</v>
      </c>
      <c r="D212" s="24">
        <v>-54</v>
      </c>
      <c r="E212" s="60"/>
    </row>
    <row r="213" spans="1:5" ht="12.75">
      <c r="A213" s="16"/>
      <c r="C213" s="43">
        <v>900</v>
      </c>
      <c r="D213" s="24">
        <v>-23.1</v>
      </c>
      <c r="E213" s="60"/>
    </row>
    <row r="214" spans="1:5" ht="12.75">
      <c r="A214" s="16"/>
      <c r="B214" s="44"/>
      <c r="C214" s="43"/>
      <c r="D214" s="24"/>
      <c r="E214" s="60"/>
    </row>
    <row r="215" spans="1:5" ht="12.75">
      <c r="A215" s="16"/>
      <c r="C215" s="43"/>
      <c r="D215" s="24"/>
      <c r="E215" s="60"/>
    </row>
    <row r="216" spans="1:5" ht="12.75">
      <c r="A216" s="16"/>
      <c r="C216" s="43"/>
      <c r="D216" s="24"/>
      <c r="E216" s="60"/>
    </row>
    <row r="217" spans="1:5" ht="12.75">
      <c r="A217" s="16"/>
      <c r="C217" s="43"/>
      <c r="D217" s="24"/>
      <c r="E217" s="69"/>
    </row>
    <row r="218" spans="1:5" ht="12.75">
      <c r="A218" s="16"/>
      <c r="C218" s="43"/>
      <c r="D218" s="24"/>
      <c r="E218" s="60"/>
    </row>
    <row r="219" spans="1:5" ht="15.75">
      <c r="A219" s="29">
        <f>A211+1</f>
        <v>9</v>
      </c>
      <c r="B219" s="17" t="s">
        <v>16</v>
      </c>
      <c r="C219" s="40" t="s">
        <v>76</v>
      </c>
      <c r="D219" s="19" t="s">
        <v>96</v>
      </c>
      <c r="E219" s="60"/>
    </row>
    <row r="220" spans="1:5" ht="15.75">
      <c r="A220" s="29"/>
      <c r="B220" s="33" t="s">
        <v>221</v>
      </c>
      <c r="C220" s="7">
        <v>0</v>
      </c>
      <c r="D220" s="24">
        <f>2*H228-H212</f>
        <v>0</v>
      </c>
      <c r="E220" s="60"/>
    </row>
    <row r="221" spans="1:5" ht="12.75">
      <c r="A221" s="29"/>
      <c r="C221" s="7">
        <v>969</v>
      </c>
      <c r="D221" s="24">
        <f>2*H229-H213</f>
        <v>0</v>
      </c>
      <c r="E221" s="60"/>
    </row>
    <row r="222" spans="1:5" ht="12.75">
      <c r="A222" s="29"/>
      <c r="B222" s="44"/>
      <c r="C222" s="43"/>
      <c r="D222" s="24"/>
      <c r="E222" s="60"/>
    </row>
    <row r="223" spans="1:5" ht="12.75">
      <c r="A223" s="29"/>
      <c r="C223" s="43"/>
      <c r="D223" s="24"/>
      <c r="E223" s="60"/>
    </row>
    <row r="224" spans="1:5" ht="12.75">
      <c r="A224" s="29"/>
      <c r="C224" s="43"/>
      <c r="D224" s="24"/>
      <c r="E224" s="60"/>
    </row>
    <row r="225" spans="1:5" ht="12.75">
      <c r="A225" s="29"/>
      <c r="C225" s="43"/>
      <c r="D225" s="24"/>
      <c r="E225" s="60"/>
    </row>
    <row r="226" spans="1:5" ht="12.75">
      <c r="A226" s="29"/>
      <c r="C226" s="43"/>
      <c r="D226" s="24"/>
      <c r="E226" s="60"/>
    </row>
    <row r="227" spans="1:5" ht="15.75">
      <c r="A227" s="16">
        <f>A219+1</f>
        <v>10</v>
      </c>
      <c r="B227" s="17" t="s">
        <v>16</v>
      </c>
      <c r="C227" s="40" t="s">
        <v>76</v>
      </c>
      <c r="D227" s="19" t="s">
        <v>96</v>
      </c>
      <c r="E227" s="69"/>
    </row>
    <row r="228" spans="1:4" ht="15.75">
      <c r="A228" s="16"/>
      <c r="B228" s="33" t="s">
        <v>220</v>
      </c>
      <c r="C228" s="43">
        <v>0</v>
      </c>
      <c r="D228" s="24">
        <v>-72.8</v>
      </c>
    </row>
    <row r="229" spans="1:4" ht="12.75">
      <c r="A229" s="16"/>
      <c r="B229" s="7" t="s">
        <v>77</v>
      </c>
      <c r="C229" s="43">
        <v>1468</v>
      </c>
      <c r="D229" s="24">
        <v>-17.8</v>
      </c>
    </row>
    <row r="230" spans="1:4" ht="12.75">
      <c r="A230" s="16"/>
      <c r="B230" s="44" t="s">
        <v>78</v>
      </c>
      <c r="C230" s="43">
        <v>1809</v>
      </c>
      <c r="D230" s="24">
        <v>-15.7</v>
      </c>
    </row>
    <row r="231" spans="1:4" ht="12.75">
      <c r="A231" s="16"/>
      <c r="C231" s="43"/>
      <c r="D231" s="24"/>
    </row>
    <row r="232" spans="1:4" ht="12.75">
      <c r="A232" s="16"/>
      <c r="C232" s="43"/>
      <c r="D232" s="24"/>
    </row>
    <row r="233" spans="1:4" ht="12.75">
      <c r="A233" s="16"/>
      <c r="C233" s="43"/>
      <c r="D233" s="24"/>
    </row>
    <row r="234" spans="1:4" ht="12.75">
      <c r="A234" s="16"/>
      <c r="C234" s="43"/>
      <c r="D234" s="24"/>
    </row>
    <row r="235" spans="1:4" ht="15.75">
      <c r="A235" s="29">
        <f>A227+1</f>
        <v>11</v>
      </c>
      <c r="B235" s="17" t="s">
        <v>17</v>
      </c>
      <c r="C235" s="40" t="s">
        <v>76</v>
      </c>
      <c r="D235" s="19" t="s">
        <v>96</v>
      </c>
    </row>
    <row r="236" spans="1:4" ht="15.75">
      <c r="A236" s="29"/>
      <c r="B236" s="33" t="s">
        <v>250</v>
      </c>
      <c r="C236" s="43">
        <v>0</v>
      </c>
      <c r="D236" s="24">
        <v>-258.9</v>
      </c>
    </row>
    <row r="237" spans="1:4" ht="12.75">
      <c r="A237" s="29"/>
      <c r="B237" s="7" t="s">
        <v>78</v>
      </c>
      <c r="C237" s="43">
        <v>673</v>
      </c>
      <c r="D237" s="24">
        <v>-228.2</v>
      </c>
    </row>
    <row r="238" spans="1:4" ht="12.75">
      <c r="A238" s="29"/>
      <c r="B238" s="44" t="s">
        <v>77</v>
      </c>
      <c r="C238" s="43">
        <v>1124</v>
      </c>
      <c r="D238" s="24">
        <v>-207.5</v>
      </c>
    </row>
    <row r="239" spans="1:4" ht="12.75">
      <c r="A239" s="29"/>
      <c r="B239" s="7" t="s">
        <v>79</v>
      </c>
      <c r="C239" s="43">
        <v>1760</v>
      </c>
      <c r="D239" s="24">
        <v>-175.8</v>
      </c>
    </row>
    <row r="240" spans="1:4" ht="12.75">
      <c r="A240" s="29"/>
      <c r="C240" s="43">
        <v>2500</v>
      </c>
      <c r="D240" s="24">
        <v>-108.1</v>
      </c>
    </row>
    <row r="241" spans="1:4" ht="12.75">
      <c r="A241" s="29"/>
      <c r="C241" s="43"/>
      <c r="D241" s="24"/>
    </row>
    <row r="242" spans="1:4" ht="12.75">
      <c r="A242" s="29"/>
      <c r="C242" s="43"/>
      <c r="D242" s="24"/>
    </row>
    <row r="243" spans="1:4" ht="15.75">
      <c r="A243" s="16">
        <f>A235+1</f>
        <v>12</v>
      </c>
      <c r="B243" s="17" t="s">
        <v>18</v>
      </c>
      <c r="C243" s="17" t="s">
        <v>76</v>
      </c>
      <c r="D243" s="19" t="s">
        <v>96</v>
      </c>
    </row>
    <row r="244" spans="1:4" ht="15.75">
      <c r="A244" s="16"/>
      <c r="B244" s="33" t="s">
        <v>233</v>
      </c>
      <c r="C244" s="43">
        <v>0</v>
      </c>
      <c r="D244" s="24">
        <v>-73.6</v>
      </c>
    </row>
    <row r="245" spans="1:4" ht="12.75">
      <c r="A245" s="16"/>
      <c r="B245" s="7" t="s">
        <v>77</v>
      </c>
      <c r="C245" s="43">
        <v>898</v>
      </c>
      <c r="D245" s="24">
        <v>-43.9</v>
      </c>
    </row>
    <row r="246" spans="1:4" ht="12.75">
      <c r="A246" s="16"/>
      <c r="B246" s="44" t="s">
        <v>5</v>
      </c>
      <c r="C246" s="43">
        <v>1050</v>
      </c>
      <c r="D246" s="24">
        <v>-40.8</v>
      </c>
    </row>
    <row r="247" spans="1:4" ht="12.75">
      <c r="A247" s="16"/>
      <c r="B247" s="7" t="s">
        <v>78</v>
      </c>
      <c r="C247" s="43">
        <v>1213</v>
      </c>
      <c r="D247" s="24">
        <v>-51.7</v>
      </c>
    </row>
    <row r="248" spans="1:4" ht="12.75">
      <c r="A248" s="16"/>
      <c r="C248" s="43">
        <v>1500</v>
      </c>
      <c r="D248" s="24">
        <v>-61.6</v>
      </c>
    </row>
    <row r="249" spans="1:4" ht="12.75">
      <c r="A249" s="16"/>
      <c r="C249" s="43"/>
      <c r="D249" s="24"/>
    </row>
    <row r="250" spans="1:4" ht="12.75">
      <c r="A250" s="16"/>
      <c r="C250" s="43"/>
      <c r="D250" s="24"/>
    </row>
    <row r="251" spans="1:4" ht="15.75">
      <c r="A251" s="29">
        <f>A243+1</f>
        <v>13</v>
      </c>
      <c r="B251" s="17" t="s">
        <v>19</v>
      </c>
      <c r="C251" s="17" t="s">
        <v>76</v>
      </c>
      <c r="D251" s="19" t="s">
        <v>96</v>
      </c>
    </row>
    <row r="252" spans="1:4" ht="15.75">
      <c r="A252" s="29"/>
      <c r="B252" s="33" t="s">
        <v>232</v>
      </c>
      <c r="C252" s="43">
        <v>0</v>
      </c>
      <c r="D252" s="24">
        <v>-43.1</v>
      </c>
    </row>
    <row r="253" spans="1:4" ht="12.75">
      <c r="A253" s="29"/>
      <c r="C253" s="43">
        <v>1826</v>
      </c>
      <c r="D253" s="24">
        <v>-0.001</v>
      </c>
    </row>
    <row r="254" spans="1:4" ht="12.75">
      <c r="A254" s="29"/>
      <c r="B254" s="44"/>
      <c r="C254" s="43"/>
      <c r="D254" s="24"/>
    </row>
    <row r="255" spans="1:4" ht="12.75">
      <c r="A255" s="29"/>
      <c r="C255" s="43"/>
      <c r="D255" s="24"/>
    </row>
    <row r="256" spans="1:4" ht="12.75">
      <c r="A256" s="29"/>
      <c r="C256" s="43"/>
      <c r="D256" s="24"/>
    </row>
    <row r="257" spans="1:4" ht="12.75">
      <c r="A257" s="29"/>
      <c r="C257" s="43"/>
      <c r="D257" s="24"/>
    </row>
    <row r="258" spans="1:4" ht="12.75">
      <c r="A258" s="29"/>
      <c r="C258" s="43"/>
      <c r="D258" s="24"/>
    </row>
    <row r="259" spans="1:4" ht="15.75">
      <c r="A259" s="16">
        <f>A251+1</f>
        <v>14</v>
      </c>
      <c r="B259" s="17" t="s">
        <v>23</v>
      </c>
      <c r="C259" s="17" t="s">
        <v>76</v>
      </c>
      <c r="D259" s="19" t="s">
        <v>96</v>
      </c>
    </row>
    <row r="260" spans="1:4" ht="15.75">
      <c r="A260" s="16"/>
      <c r="B260" s="33" t="s">
        <v>231</v>
      </c>
      <c r="C260" s="43">
        <v>0</v>
      </c>
      <c r="D260" s="24">
        <v>-64.5</v>
      </c>
    </row>
    <row r="261" spans="1:4" ht="12.75">
      <c r="A261" s="16"/>
      <c r="C261" s="43">
        <v>1600</v>
      </c>
      <c r="D261" s="24">
        <v>-7</v>
      </c>
    </row>
    <row r="262" spans="1:4" ht="12.75">
      <c r="A262" s="16"/>
      <c r="B262" s="44"/>
      <c r="C262" s="43"/>
      <c r="D262" s="24"/>
    </row>
    <row r="263" spans="1:4" ht="12.75">
      <c r="A263" s="16"/>
      <c r="C263" s="43"/>
      <c r="D263" s="24"/>
    </row>
    <row r="264" spans="1:4" ht="12.75">
      <c r="A264" s="16"/>
      <c r="C264" s="43"/>
      <c r="D264" s="24"/>
    </row>
    <row r="265" spans="1:4" ht="12.75">
      <c r="A265" s="16"/>
      <c r="C265" s="43"/>
      <c r="D265" s="24"/>
    </row>
    <row r="266" spans="1:4" ht="12.75">
      <c r="A266" s="16"/>
      <c r="C266" s="43"/>
      <c r="D266" s="24"/>
    </row>
    <row r="267" spans="1:4" ht="15.75">
      <c r="A267" s="29">
        <f>A259+1</f>
        <v>15</v>
      </c>
      <c r="B267" s="17" t="s">
        <v>27</v>
      </c>
      <c r="C267" s="40" t="s">
        <v>76</v>
      </c>
      <c r="D267" s="19" t="s">
        <v>96</v>
      </c>
    </row>
    <row r="268" spans="1:4" ht="15.75">
      <c r="A268" s="29"/>
      <c r="B268" s="33" t="s">
        <v>248</v>
      </c>
      <c r="C268" s="43">
        <v>0</v>
      </c>
      <c r="D268" s="24">
        <v>-199.3</v>
      </c>
    </row>
    <row r="269" spans="1:4" ht="12.75">
      <c r="A269" s="29"/>
      <c r="B269" s="7" t="s">
        <v>78</v>
      </c>
      <c r="C269" s="43">
        <v>923</v>
      </c>
      <c r="D269" s="24">
        <v>-156.2</v>
      </c>
    </row>
    <row r="270" spans="1:4" ht="12.75">
      <c r="A270" s="29"/>
      <c r="B270" s="44" t="s">
        <v>79</v>
      </c>
      <c r="C270" s="43">
        <v>1380</v>
      </c>
      <c r="D270" s="24">
        <v>-134.1</v>
      </c>
    </row>
    <row r="271" spans="1:4" ht="12.75">
      <c r="A271" s="29"/>
      <c r="C271" s="43">
        <v>2000</v>
      </c>
      <c r="D271" s="24">
        <v>-73.7</v>
      </c>
    </row>
    <row r="272" spans="1:4" ht="12.75">
      <c r="A272" s="29"/>
      <c r="C272" s="43"/>
      <c r="D272" s="24"/>
    </row>
    <row r="273" spans="1:4" ht="12.75">
      <c r="A273" s="29"/>
      <c r="C273" s="43"/>
      <c r="D273" s="24"/>
    </row>
    <row r="274" spans="1:4" ht="12.75">
      <c r="A274" s="29"/>
      <c r="C274" s="43"/>
      <c r="D274" s="24"/>
    </row>
    <row r="275" spans="1:4" ht="15.75">
      <c r="A275" s="16">
        <f>A267+1</f>
        <v>16</v>
      </c>
      <c r="B275" s="17" t="s">
        <v>28</v>
      </c>
      <c r="C275" s="40" t="s">
        <v>76</v>
      </c>
      <c r="D275" s="19" t="s">
        <v>96</v>
      </c>
    </row>
    <row r="276" spans="1:4" ht="15.75">
      <c r="A276" s="16"/>
      <c r="B276" s="33" t="s">
        <v>241</v>
      </c>
      <c r="C276" s="43">
        <v>0</v>
      </c>
      <c r="D276" s="24">
        <v>-128</v>
      </c>
    </row>
    <row r="277" spans="1:4" ht="12.75">
      <c r="A277" s="16"/>
      <c r="B277" s="7" t="s">
        <v>78</v>
      </c>
      <c r="C277" s="43">
        <v>1517</v>
      </c>
      <c r="D277" s="24">
        <v>-80.7</v>
      </c>
    </row>
    <row r="278" spans="1:4" ht="12.75">
      <c r="A278" s="16"/>
      <c r="B278" s="7" t="s">
        <v>77</v>
      </c>
      <c r="C278" s="43">
        <v>1803</v>
      </c>
      <c r="D278" s="24">
        <v>-70</v>
      </c>
    </row>
    <row r="279" spans="1:4" ht="12.75">
      <c r="A279" s="16"/>
      <c r="C279" s="43">
        <v>2000</v>
      </c>
      <c r="D279" s="24">
        <v>-63.9</v>
      </c>
    </row>
    <row r="280" spans="1:4" ht="12.75">
      <c r="A280" s="16"/>
      <c r="B280" s="44"/>
      <c r="C280" s="43"/>
      <c r="D280" s="24"/>
    </row>
    <row r="281" spans="1:4" ht="12.75">
      <c r="A281" s="16"/>
      <c r="C281" s="43"/>
      <c r="D281" s="24"/>
    </row>
    <row r="282" spans="1:4" ht="12.75">
      <c r="A282" s="16"/>
      <c r="C282" s="43"/>
      <c r="D282" s="24"/>
    </row>
    <row r="283" spans="1:4" ht="15.75">
      <c r="A283" s="29">
        <f>A275+1</f>
        <v>17</v>
      </c>
      <c r="B283" s="17" t="s">
        <v>29</v>
      </c>
      <c r="C283" s="40" t="s">
        <v>76</v>
      </c>
      <c r="D283" s="19" t="s">
        <v>96</v>
      </c>
    </row>
    <row r="284" spans="1:4" ht="15.75">
      <c r="A284" s="29"/>
      <c r="B284" s="33" t="s">
        <v>240</v>
      </c>
      <c r="C284" s="43">
        <v>0</v>
      </c>
      <c r="D284" s="24">
        <v>-86.6</v>
      </c>
    </row>
    <row r="285" spans="1:4" ht="12.75">
      <c r="A285" s="29"/>
      <c r="C285" s="43">
        <v>1780</v>
      </c>
      <c r="D285" s="24">
        <v>-0.001</v>
      </c>
    </row>
    <row r="286" spans="1:4" ht="12.75">
      <c r="A286" s="29"/>
      <c r="B286" s="44"/>
      <c r="C286" s="43"/>
      <c r="D286" s="24"/>
    </row>
    <row r="287" spans="1:4" ht="12.75">
      <c r="A287" s="29"/>
      <c r="C287" s="43"/>
      <c r="D287" s="24"/>
    </row>
    <row r="288" spans="1:4" ht="12.75">
      <c r="A288" s="29"/>
      <c r="C288" s="43"/>
      <c r="D288" s="24"/>
    </row>
    <row r="289" spans="1:4" ht="12.75">
      <c r="A289" s="29"/>
      <c r="C289" s="43"/>
      <c r="D289" s="24"/>
    </row>
    <row r="290" spans="1:4" ht="12.75">
      <c r="A290" s="29"/>
      <c r="C290" s="43"/>
      <c r="D290" s="24"/>
    </row>
    <row r="291" spans="1:4" ht="15.75">
      <c r="A291" s="16">
        <f>A283+1</f>
        <v>18</v>
      </c>
      <c r="B291" s="17" t="s">
        <v>31</v>
      </c>
      <c r="C291" s="40" t="s">
        <v>76</v>
      </c>
      <c r="D291" s="19" t="s">
        <v>96</v>
      </c>
    </row>
    <row r="292" spans="1:4" ht="15.75">
      <c r="A292" s="16"/>
      <c r="B292" s="33" t="s">
        <v>245</v>
      </c>
      <c r="C292" s="43">
        <v>0</v>
      </c>
      <c r="D292" s="24">
        <v>-208</v>
      </c>
    </row>
    <row r="293" spans="1:4" ht="12.75">
      <c r="A293" s="16"/>
      <c r="B293" s="7" t="s">
        <v>78</v>
      </c>
      <c r="C293" s="43">
        <v>371</v>
      </c>
      <c r="D293" s="24">
        <v>-187.1</v>
      </c>
    </row>
    <row r="294" spans="1:4" ht="12.75">
      <c r="A294" s="16"/>
      <c r="B294" s="44" t="s">
        <v>79</v>
      </c>
      <c r="C294" s="43">
        <v>1156</v>
      </c>
      <c r="D294" s="24">
        <v>-137.7</v>
      </c>
    </row>
    <row r="295" spans="1:4" ht="12.75">
      <c r="A295" s="16"/>
      <c r="B295" s="7" t="s">
        <v>77</v>
      </c>
      <c r="C295" s="43">
        <v>1192</v>
      </c>
      <c r="D295" s="24">
        <v>-135.1</v>
      </c>
    </row>
    <row r="296" spans="1:4" ht="12.75">
      <c r="A296" s="16"/>
      <c r="C296" s="43">
        <v>1800</v>
      </c>
      <c r="D296" s="24">
        <v>-78.5</v>
      </c>
    </row>
    <row r="297" spans="1:4" ht="12.75">
      <c r="A297" s="16"/>
      <c r="C297" s="43"/>
      <c r="D297" s="24"/>
    </row>
    <row r="298" spans="1:4" ht="12.75">
      <c r="A298" s="16"/>
      <c r="C298" s="43"/>
      <c r="D298" s="24"/>
    </row>
    <row r="299" spans="1:4" ht="15.75">
      <c r="A299" s="29">
        <f>A291+1</f>
        <v>19</v>
      </c>
      <c r="B299" s="17" t="s">
        <v>33</v>
      </c>
      <c r="C299" s="40" t="s">
        <v>76</v>
      </c>
      <c r="D299" s="19" t="s">
        <v>96</v>
      </c>
    </row>
    <row r="300" spans="1:4" ht="15.75">
      <c r="A300" s="29"/>
      <c r="B300" s="33" t="s">
        <v>239</v>
      </c>
      <c r="C300" s="43">
        <v>0</v>
      </c>
      <c r="D300" s="24">
        <v>-78.4</v>
      </c>
    </row>
    <row r="301" spans="1:4" ht="12.75">
      <c r="A301" s="29"/>
      <c r="C301" s="43">
        <v>800</v>
      </c>
      <c r="D301" s="24">
        <v>-48</v>
      </c>
    </row>
    <row r="302" spans="1:4" ht="12.75">
      <c r="A302" s="29"/>
      <c r="B302" s="44"/>
      <c r="C302" s="43"/>
      <c r="D302" s="24"/>
    </row>
    <row r="303" spans="1:4" ht="12.75">
      <c r="A303" s="29"/>
      <c r="C303" s="43"/>
      <c r="D303" s="24"/>
    </row>
    <row r="304" spans="1:4" ht="12.75">
      <c r="A304" s="29"/>
      <c r="C304" s="43"/>
      <c r="D304" s="24"/>
    </row>
    <row r="305" spans="1:4" ht="12.75">
      <c r="A305" s="29"/>
      <c r="C305" s="43"/>
      <c r="D305" s="24"/>
    </row>
    <row r="306" spans="1:4" ht="12.75">
      <c r="A306" s="29"/>
      <c r="C306" s="43"/>
      <c r="D306" s="24"/>
    </row>
    <row r="307" spans="1:4" ht="15.75">
      <c r="A307" s="16">
        <f>A299+1</f>
        <v>20</v>
      </c>
      <c r="B307" s="17" t="s">
        <v>36</v>
      </c>
      <c r="C307" s="40" t="s">
        <v>76</v>
      </c>
      <c r="D307" s="19" t="s">
        <v>96</v>
      </c>
    </row>
    <row r="308" spans="1:4" ht="15.75">
      <c r="A308" s="16"/>
      <c r="B308" s="17" t="s">
        <v>252</v>
      </c>
      <c r="C308" s="43">
        <v>0</v>
      </c>
      <c r="D308" s="24">
        <v>-75.8</v>
      </c>
    </row>
    <row r="309" spans="1:4" ht="12.75">
      <c r="A309" s="16"/>
      <c r="B309" s="7" t="s">
        <v>78</v>
      </c>
      <c r="C309" s="43">
        <v>600</v>
      </c>
      <c r="D309" s="24">
        <v>-53.2</v>
      </c>
    </row>
    <row r="310" spans="1:4" ht="12.75">
      <c r="A310" s="16"/>
      <c r="B310" s="44" t="s">
        <v>77</v>
      </c>
      <c r="C310" s="43">
        <v>1392</v>
      </c>
      <c r="D310" s="24">
        <v>-20.2</v>
      </c>
    </row>
    <row r="311" spans="1:4" ht="12.75">
      <c r="A311" s="16"/>
      <c r="B311" s="7" t="s">
        <v>5</v>
      </c>
      <c r="C311" s="43">
        <v>1560</v>
      </c>
      <c r="D311" s="24">
        <v>-15.3</v>
      </c>
    </row>
    <row r="312" spans="1:4" ht="12.75">
      <c r="A312" s="16"/>
      <c r="C312" s="43">
        <v>2000</v>
      </c>
      <c r="D312" s="24">
        <v>-29.6</v>
      </c>
    </row>
    <row r="313" spans="1:4" ht="12.75">
      <c r="A313" s="16"/>
      <c r="C313" s="43"/>
      <c r="D313" s="24"/>
    </row>
    <row r="314" spans="1:4" ht="12.75">
      <c r="A314" s="16"/>
      <c r="C314" s="43"/>
      <c r="D314" s="24"/>
    </row>
    <row r="315" spans="1:4" ht="15.75">
      <c r="A315" s="29">
        <f>A307+1</f>
        <v>21</v>
      </c>
      <c r="B315" s="17" t="s">
        <v>39</v>
      </c>
      <c r="C315" s="40" t="s">
        <v>76</v>
      </c>
      <c r="D315" s="19" t="s">
        <v>96</v>
      </c>
    </row>
    <row r="316" spans="1:4" ht="15.75">
      <c r="A316" s="29"/>
      <c r="B316" s="17" t="s">
        <v>253</v>
      </c>
      <c r="C316" s="43">
        <v>0</v>
      </c>
      <c r="D316" s="24">
        <v>-43.7</v>
      </c>
    </row>
    <row r="317" spans="1:4" ht="12.75">
      <c r="A317" s="29"/>
      <c r="C317" s="43">
        <v>1000</v>
      </c>
      <c r="D317" s="24">
        <v>-0.001</v>
      </c>
    </row>
    <row r="318" spans="1:4" ht="12.75">
      <c r="A318" s="29"/>
      <c r="B318" s="44"/>
      <c r="C318" s="43"/>
      <c r="D318" s="24"/>
    </row>
    <row r="319" spans="1:4" ht="12.75">
      <c r="A319" s="29"/>
      <c r="C319" s="43"/>
      <c r="D319" s="24"/>
    </row>
    <row r="320" spans="1:4" ht="12.75">
      <c r="A320" s="29"/>
      <c r="C320" s="43"/>
      <c r="D320" s="24"/>
    </row>
    <row r="321" spans="1:4" ht="12.75">
      <c r="A321" s="29"/>
      <c r="C321" s="43"/>
      <c r="D321" s="24"/>
    </row>
    <row r="322" spans="1:4" ht="12.75">
      <c r="A322" s="29"/>
      <c r="C322" s="43"/>
      <c r="D322" s="24"/>
    </row>
    <row r="323" spans="1:4" ht="15.75">
      <c r="A323" s="16">
        <f>A315+1</f>
        <v>22</v>
      </c>
      <c r="B323" s="17" t="s">
        <v>45</v>
      </c>
      <c r="C323" s="40" t="s">
        <v>76</v>
      </c>
      <c r="D323" s="19" t="s">
        <v>96</v>
      </c>
    </row>
    <row r="324" spans="1:4" ht="15.75">
      <c r="A324" s="16"/>
      <c r="B324" s="33" t="s">
        <v>254</v>
      </c>
      <c r="C324" s="43">
        <v>0</v>
      </c>
      <c r="D324" s="24">
        <v>-173.2</v>
      </c>
    </row>
    <row r="325" spans="1:4" ht="12.75">
      <c r="A325" s="16"/>
      <c r="C325" s="43">
        <v>1669</v>
      </c>
      <c r="D325" s="24">
        <v>-0.001</v>
      </c>
    </row>
    <row r="326" spans="1:4" ht="12.75">
      <c r="A326" s="16"/>
      <c r="B326" s="44"/>
      <c r="C326" s="43"/>
      <c r="D326" s="24"/>
    </row>
    <row r="327" spans="1:4" ht="12.75">
      <c r="A327" s="16"/>
      <c r="C327" s="43"/>
      <c r="D327" s="24"/>
    </row>
    <row r="328" spans="1:4" ht="12.75">
      <c r="A328" s="16"/>
      <c r="C328" s="43"/>
      <c r="D328" s="24"/>
    </row>
    <row r="329" spans="1:4" ht="12.75">
      <c r="A329" s="16"/>
      <c r="B329" s="44"/>
      <c r="C329" s="43"/>
      <c r="D329" s="24"/>
    </row>
    <row r="330" spans="1:4" ht="12.75">
      <c r="A330" s="16"/>
      <c r="C330" s="43"/>
      <c r="D330" s="24"/>
    </row>
    <row r="331" spans="1:4" ht="15.75">
      <c r="A331" s="29">
        <f>A323+1</f>
        <v>23</v>
      </c>
      <c r="B331" s="17" t="s">
        <v>45</v>
      </c>
      <c r="C331" s="17" t="s">
        <v>76</v>
      </c>
      <c r="D331" s="19" t="s">
        <v>96</v>
      </c>
    </row>
    <row r="332" spans="1:4" ht="15.75">
      <c r="A332" s="29"/>
      <c r="B332" s="33" t="s">
        <v>249</v>
      </c>
      <c r="C332" s="43">
        <v>0</v>
      </c>
      <c r="D332" s="24">
        <v>-218.4</v>
      </c>
    </row>
    <row r="333" spans="1:4" ht="12.75">
      <c r="A333" s="29"/>
      <c r="C333" s="43">
        <v>2500</v>
      </c>
      <c r="D333" s="24">
        <v>-25</v>
      </c>
    </row>
    <row r="334" spans="1:4" ht="12.75">
      <c r="A334" s="29"/>
      <c r="B334" s="44"/>
      <c r="C334" s="43"/>
      <c r="D334" s="24"/>
    </row>
    <row r="335" spans="1:4" ht="12.75">
      <c r="A335" s="29"/>
      <c r="C335" s="43"/>
      <c r="D335" s="24"/>
    </row>
    <row r="336" spans="1:4" ht="12.75">
      <c r="A336" s="29"/>
      <c r="C336" s="43"/>
      <c r="D336" s="24"/>
    </row>
    <row r="337" spans="1:4" ht="12.75">
      <c r="A337" s="29"/>
      <c r="C337" s="43"/>
      <c r="D337" s="24"/>
    </row>
    <row r="338" spans="1:4" ht="12.75">
      <c r="A338" s="29"/>
      <c r="C338" s="43"/>
      <c r="D338" s="24"/>
    </row>
    <row r="339" spans="1:4" ht="15.75">
      <c r="A339" s="16">
        <f>A331+1</f>
        <v>24</v>
      </c>
      <c r="B339" s="17" t="s">
        <v>49</v>
      </c>
      <c r="C339" s="40" t="s">
        <v>76</v>
      </c>
      <c r="D339" s="19" t="s">
        <v>96</v>
      </c>
    </row>
    <row r="340" spans="1:4" ht="15.75">
      <c r="A340" s="16"/>
      <c r="B340" s="33" t="s">
        <v>238</v>
      </c>
      <c r="C340" s="43">
        <v>0</v>
      </c>
      <c r="D340" s="24">
        <v>-79.8</v>
      </c>
    </row>
    <row r="341" spans="1:4" ht="12.75">
      <c r="A341" s="16"/>
      <c r="B341" s="7" t="s">
        <v>77</v>
      </c>
      <c r="C341" s="43">
        <v>1363</v>
      </c>
      <c r="D341" s="24">
        <v>-31.4</v>
      </c>
    </row>
    <row r="342" spans="1:4" ht="12.75">
      <c r="A342" s="16"/>
      <c r="B342" s="44" t="s">
        <v>5</v>
      </c>
      <c r="C342" s="43">
        <v>1403</v>
      </c>
      <c r="D342" s="24">
        <v>-30.3</v>
      </c>
    </row>
    <row r="343" spans="1:4" ht="12.75">
      <c r="A343" s="16"/>
      <c r="C343" s="43"/>
      <c r="D343" s="24"/>
    </row>
    <row r="344" spans="1:4" ht="12.75">
      <c r="A344" s="16"/>
      <c r="C344" s="43"/>
      <c r="D344" s="24"/>
    </row>
    <row r="345" spans="1:4" ht="12.75">
      <c r="A345" s="16"/>
      <c r="C345" s="43"/>
      <c r="D345" s="24"/>
    </row>
    <row r="346" spans="1:4" ht="12.75">
      <c r="A346" s="16"/>
      <c r="C346" s="43"/>
      <c r="D346" s="24"/>
    </row>
    <row r="347" spans="1:4" ht="15.75">
      <c r="A347" s="29">
        <f>A339+1</f>
        <v>25</v>
      </c>
      <c r="B347" s="17" t="s">
        <v>50</v>
      </c>
      <c r="C347" s="17" t="s">
        <v>76</v>
      </c>
      <c r="D347" s="19" t="s">
        <v>96</v>
      </c>
    </row>
    <row r="348" spans="1:4" ht="15.75">
      <c r="A348" s="29"/>
      <c r="B348" s="33" t="s">
        <v>243</v>
      </c>
      <c r="C348" s="43">
        <v>0</v>
      </c>
      <c r="D348" s="24">
        <v>-81</v>
      </c>
    </row>
    <row r="349" spans="1:4" ht="12.75">
      <c r="A349" s="29"/>
      <c r="B349" s="7" t="s">
        <v>78</v>
      </c>
      <c r="C349" s="43">
        <v>505</v>
      </c>
      <c r="D349" s="24">
        <v>-61.8</v>
      </c>
    </row>
    <row r="350" spans="1:4" ht="12.75">
      <c r="A350" s="29"/>
      <c r="B350" s="44" t="s">
        <v>77</v>
      </c>
      <c r="C350" s="43">
        <v>1154</v>
      </c>
      <c r="D350" s="24">
        <v>-33.2</v>
      </c>
    </row>
    <row r="351" spans="1:4" ht="12.75">
      <c r="A351" s="29"/>
      <c r="B351" s="44" t="s">
        <v>5</v>
      </c>
      <c r="C351" s="43">
        <v>1490</v>
      </c>
      <c r="D351" s="24">
        <v>-22.2</v>
      </c>
    </row>
    <row r="352" spans="1:4" ht="12.75">
      <c r="A352" s="29"/>
      <c r="B352" s="44"/>
      <c r="C352" s="43">
        <v>2000</v>
      </c>
      <c r="D352" s="24">
        <v>-37</v>
      </c>
    </row>
    <row r="353" spans="1:4" ht="12.75">
      <c r="A353" s="29"/>
      <c r="C353" s="43"/>
      <c r="D353" s="24"/>
    </row>
    <row r="354" spans="1:4" ht="12.75">
      <c r="A354" s="29"/>
      <c r="C354" s="43"/>
      <c r="D354" s="24"/>
    </row>
    <row r="355" spans="1:4" ht="15.75">
      <c r="A355" s="16">
        <f>A347+1</f>
        <v>26</v>
      </c>
      <c r="B355" s="17" t="s">
        <v>13</v>
      </c>
      <c r="C355" s="40" t="s">
        <v>76</v>
      </c>
      <c r="D355" s="19" t="s">
        <v>96</v>
      </c>
    </row>
    <row r="356" spans="1:4" ht="15.75">
      <c r="A356" s="16"/>
      <c r="B356" s="21" t="s">
        <v>255</v>
      </c>
      <c r="C356" s="43">
        <v>0</v>
      </c>
      <c r="D356" s="24">
        <v>-79.2</v>
      </c>
    </row>
    <row r="357" spans="1:4" ht="12.75">
      <c r="A357" s="16"/>
      <c r="C357" s="43">
        <v>1048</v>
      </c>
      <c r="D357" s="24">
        <v>-37.5</v>
      </c>
    </row>
    <row r="358" spans="1:4" ht="12.75">
      <c r="A358" s="16"/>
      <c r="B358" s="44"/>
      <c r="C358" s="43"/>
      <c r="D358" s="24"/>
    </row>
    <row r="359" spans="1:4" ht="12.75">
      <c r="A359" s="16"/>
      <c r="C359" s="43"/>
      <c r="D359" s="24"/>
    </row>
    <row r="360" spans="1:5" ht="12.75">
      <c r="A360" s="16"/>
      <c r="C360" s="43"/>
      <c r="D360" s="24"/>
      <c r="E360" s="60"/>
    </row>
    <row r="361" spans="1:4" ht="12.75">
      <c r="A361" s="16"/>
      <c r="C361" s="43"/>
      <c r="D361" s="24"/>
    </row>
    <row r="362" spans="1:5" ht="12.75">
      <c r="A362" s="16"/>
      <c r="C362" s="43"/>
      <c r="D362" s="24"/>
      <c r="E362" s="60"/>
    </row>
    <row r="363" spans="1:4" ht="15.75">
      <c r="A363" s="29">
        <f>A355+1</f>
        <v>27</v>
      </c>
      <c r="B363" s="17" t="s">
        <v>45</v>
      </c>
      <c r="C363" s="17" t="s">
        <v>76</v>
      </c>
      <c r="D363" s="19" t="s">
        <v>96</v>
      </c>
    </row>
    <row r="364" spans="1:4" ht="12.75">
      <c r="A364" s="29"/>
      <c r="B364" s="33" t="s">
        <v>224</v>
      </c>
      <c r="C364" s="43">
        <v>0</v>
      </c>
      <c r="D364" s="24">
        <v>-49</v>
      </c>
    </row>
    <row r="365" spans="1:4" ht="12.75">
      <c r="A365" s="29"/>
      <c r="C365" s="43">
        <v>2500</v>
      </c>
      <c r="D365" s="24">
        <v>-55.2</v>
      </c>
    </row>
    <row r="366" spans="1:4" ht="12.75">
      <c r="A366" s="29"/>
      <c r="B366" s="44"/>
      <c r="C366" s="43"/>
      <c r="D366" s="24"/>
    </row>
    <row r="367" spans="1:4" ht="12.75">
      <c r="A367" s="29"/>
      <c r="C367" s="43"/>
      <c r="D367" s="24"/>
    </row>
    <row r="368" spans="1:4" ht="12.75">
      <c r="A368" s="29"/>
      <c r="C368" s="43"/>
      <c r="D368" s="24"/>
    </row>
    <row r="369" spans="1:4" ht="12.75">
      <c r="A369" s="29"/>
      <c r="C369" s="43"/>
      <c r="D369" s="24"/>
    </row>
    <row r="370" spans="1:4" ht="12.75">
      <c r="A370" s="29"/>
      <c r="C370" s="43"/>
      <c r="D370" s="24"/>
    </row>
    <row r="371" spans="1:4" ht="15.75">
      <c r="A371" s="16">
        <f>A363+1</f>
        <v>28</v>
      </c>
      <c r="B371" s="17" t="s">
        <v>59</v>
      </c>
      <c r="C371" s="40" t="s">
        <v>76</v>
      </c>
      <c r="D371" s="19" t="s">
        <v>96</v>
      </c>
    </row>
    <row r="372" spans="1:4" ht="14.25">
      <c r="A372" s="16"/>
      <c r="B372" s="33" t="s">
        <v>237</v>
      </c>
      <c r="C372" s="43">
        <v>0</v>
      </c>
      <c r="D372" s="24">
        <v>-79.2</v>
      </c>
    </row>
    <row r="373" spans="1:4" ht="12.75">
      <c r="A373" s="16"/>
      <c r="C373" s="43">
        <v>1400</v>
      </c>
      <c r="D373" s="24">
        <v>-19.7</v>
      </c>
    </row>
    <row r="374" spans="1:4" ht="12.75">
      <c r="A374" s="16"/>
      <c r="B374" s="44"/>
      <c r="C374" s="43"/>
      <c r="D374" s="24"/>
    </row>
    <row r="375" spans="1:4" ht="12.75">
      <c r="A375" s="16"/>
      <c r="C375" s="43"/>
      <c r="D375" s="24"/>
    </row>
    <row r="376" spans="1:4" ht="12.75">
      <c r="A376" s="16"/>
      <c r="C376" s="43"/>
      <c r="D376" s="24"/>
    </row>
    <row r="377" spans="1:4" ht="12.75">
      <c r="A377" s="16"/>
      <c r="C377" s="43"/>
      <c r="D377" s="24"/>
    </row>
    <row r="378" spans="1:4" ht="12.75">
      <c r="A378" s="16"/>
      <c r="C378" s="43"/>
      <c r="D378" s="24"/>
    </row>
    <row r="379" spans="1:4" ht="15.75">
      <c r="A379" s="29">
        <f>A371+1</f>
        <v>29</v>
      </c>
      <c r="B379" s="17" t="s">
        <v>61</v>
      </c>
      <c r="C379" s="40" t="s">
        <v>76</v>
      </c>
      <c r="D379" s="19" t="s">
        <v>96</v>
      </c>
    </row>
    <row r="380" spans="1:4" ht="14.25">
      <c r="A380" s="29"/>
      <c r="B380" s="21" t="s">
        <v>247</v>
      </c>
      <c r="C380" s="82">
        <v>0</v>
      </c>
      <c r="D380" s="83">
        <v>-116.6</v>
      </c>
    </row>
    <row r="381" spans="1:4" ht="12.75">
      <c r="A381" s="29"/>
      <c r="B381" s="7" t="s">
        <v>78</v>
      </c>
      <c r="C381" s="82">
        <v>693</v>
      </c>
      <c r="D381" s="83">
        <v>-89.9</v>
      </c>
    </row>
    <row r="382" spans="1:4" ht="12.75">
      <c r="A382" s="29"/>
      <c r="B382" s="7" t="s">
        <v>79</v>
      </c>
      <c r="C382" s="82">
        <v>1184</v>
      </c>
      <c r="D382" s="83">
        <v>-68.4</v>
      </c>
    </row>
    <row r="383" spans="1:4" ht="12.75">
      <c r="A383" s="29"/>
      <c r="B383" s="7" t="s">
        <v>77</v>
      </c>
      <c r="C383" s="82">
        <v>1993</v>
      </c>
      <c r="D383" s="83">
        <v>4.7</v>
      </c>
    </row>
    <row r="384" spans="1:4" ht="12.75">
      <c r="A384" s="29"/>
      <c r="C384" s="84"/>
      <c r="D384" s="85"/>
    </row>
    <row r="385" spans="1:4" ht="12.75">
      <c r="A385" s="29"/>
      <c r="C385" s="43"/>
      <c r="D385" s="24"/>
    </row>
    <row r="386" spans="1:4" ht="12.75">
      <c r="A386" s="29"/>
      <c r="C386" s="43"/>
      <c r="D386" s="24"/>
    </row>
    <row r="387" spans="1:4" ht="12.75">
      <c r="A387" s="17"/>
      <c r="B387" s="17"/>
      <c r="C387" s="17"/>
      <c r="D387" s="19"/>
    </row>
    <row r="395" ht="12.75">
      <c r="A395" s="17"/>
    </row>
  </sheetData>
  <sheetProtection/>
  <printOptions/>
  <pageMargins left="0.75" right="0.75" top="1" bottom="1" header="0.5" footer="0.5"/>
  <pageSetup horizontalDpi="600" verticalDpi="600" orientation="portrait" r:id="rId4"/>
  <drawing r:id="rId3"/>
  <legacyDrawing r:id="rId2"/>
</worksheet>
</file>

<file path=xl/worksheets/sheet6.xml><?xml version="1.0" encoding="utf-8"?>
<worksheet xmlns="http://schemas.openxmlformats.org/spreadsheetml/2006/main" xmlns:r="http://schemas.openxmlformats.org/officeDocument/2006/relationships">
  <sheetPr codeName="Sheet4"/>
  <dimension ref="A1:T307"/>
  <sheetViews>
    <sheetView showGridLines="0" zoomScalePageLayoutView="0" workbookViewId="0" topLeftCell="A1">
      <selection activeCell="D68" sqref="D68:D74"/>
    </sheetView>
  </sheetViews>
  <sheetFormatPr defaultColWidth="9.140625" defaultRowHeight="12.75"/>
  <cols>
    <col min="2" max="2" width="18.7109375" style="7" bestFit="1" customWidth="1"/>
    <col min="3" max="3" width="5.00390625" style="7" bestFit="1" customWidth="1"/>
    <col min="4" max="4" width="12.421875" style="7" bestFit="1" customWidth="1"/>
  </cols>
  <sheetData>
    <row r="1" spans="1:5" ht="18">
      <c r="A1" s="6" t="s">
        <v>256</v>
      </c>
      <c r="D1" s="8"/>
      <c r="E1" s="7"/>
    </row>
    <row r="2" spans="1:20" ht="18">
      <c r="A2" s="6"/>
      <c r="B2" s="21" t="s">
        <v>69</v>
      </c>
      <c r="D2" s="8"/>
      <c r="E2" s="7"/>
      <c r="F2" s="21"/>
      <c r="G2" s="86"/>
      <c r="H2" s="8"/>
      <c r="I2" s="7"/>
      <c r="J2" s="21"/>
      <c r="K2" s="86"/>
      <c r="L2" s="8"/>
      <c r="M2" s="7"/>
      <c r="N2" s="21"/>
      <c r="O2" s="86"/>
      <c r="P2" s="8"/>
      <c r="Q2" s="7"/>
      <c r="R2" s="21"/>
      <c r="S2" s="86"/>
      <c r="T2" s="8"/>
    </row>
    <row r="3" spans="1:20" ht="15.75">
      <c r="A3" s="16">
        <v>1</v>
      </c>
      <c r="B3" s="17" t="s">
        <v>15</v>
      </c>
      <c r="C3" s="17" t="s">
        <v>76</v>
      </c>
      <c r="D3" s="19" t="s">
        <v>96</v>
      </c>
      <c r="E3" s="17"/>
      <c r="F3" s="17"/>
      <c r="G3" s="17"/>
      <c r="H3" s="20"/>
      <c r="J3" s="17"/>
      <c r="K3" s="17"/>
      <c r="L3" s="20"/>
      <c r="N3" s="17"/>
      <c r="O3" s="17"/>
      <c r="P3" s="20"/>
      <c r="R3" s="17"/>
      <c r="S3" s="17"/>
      <c r="T3" s="20"/>
    </row>
    <row r="4" spans="1:20" ht="15.75">
      <c r="A4" s="16"/>
      <c r="B4" s="21" t="s">
        <v>257</v>
      </c>
      <c r="C4" s="43">
        <v>0</v>
      </c>
      <c r="D4" s="24">
        <v>-18.9</v>
      </c>
      <c r="E4" s="7"/>
      <c r="F4" s="59"/>
      <c r="G4" s="43"/>
      <c r="H4" s="24"/>
      <c r="J4" s="21"/>
      <c r="K4" s="25"/>
      <c r="L4" s="26"/>
      <c r="N4" s="21"/>
      <c r="O4" s="25"/>
      <c r="P4" s="26"/>
      <c r="R4" s="21"/>
      <c r="S4" s="25"/>
      <c r="T4" s="26"/>
    </row>
    <row r="5" spans="1:20" ht="12.75">
      <c r="A5" s="16"/>
      <c r="B5" s="7" t="s">
        <v>207</v>
      </c>
      <c r="C5" s="43">
        <v>490</v>
      </c>
      <c r="D5" s="24">
        <v>-23.4</v>
      </c>
      <c r="E5" s="7"/>
      <c r="G5" s="43"/>
      <c r="H5" s="24"/>
      <c r="J5" s="27"/>
      <c r="K5" s="25"/>
      <c r="L5" s="26"/>
      <c r="N5" s="27"/>
      <c r="O5" s="25"/>
      <c r="P5" s="26"/>
      <c r="R5" s="27"/>
      <c r="S5" s="25"/>
      <c r="T5" s="26"/>
    </row>
    <row r="6" spans="1:20" ht="12.75">
      <c r="A6" s="16"/>
      <c r="B6" s="7" t="s">
        <v>208</v>
      </c>
      <c r="C6" s="43">
        <v>952</v>
      </c>
      <c r="D6" s="24">
        <v>-25.2</v>
      </c>
      <c r="E6" s="7"/>
      <c r="G6" s="43"/>
      <c r="H6" s="24"/>
      <c r="J6" s="27"/>
      <c r="K6" s="25"/>
      <c r="L6" s="26"/>
      <c r="N6" s="27"/>
      <c r="O6" s="25"/>
      <c r="P6" s="26"/>
      <c r="R6" s="27"/>
      <c r="S6" s="25"/>
      <c r="T6" s="26"/>
    </row>
    <row r="7" spans="1:20" ht="12.75">
      <c r="A7" s="16"/>
      <c r="C7" s="43"/>
      <c r="D7" s="24"/>
      <c r="E7" s="7"/>
      <c r="G7" s="43"/>
      <c r="H7" s="24"/>
      <c r="J7" s="27"/>
      <c r="K7" s="25"/>
      <c r="L7" s="26"/>
      <c r="N7" s="27"/>
      <c r="O7" s="25"/>
      <c r="P7" s="26"/>
      <c r="S7" s="25"/>
      <c r="T7" s="26"/>
    </row>
    <row r="8" spans="1:20" ht="12.75">
      <c r="A8" s="16"/>
      <c r="C8" s="43"/>
      <c r="D8" s="24"/>
      <c r="E8" s="7"/>
      <c r="G8" s="43"/>
      <c r="H8" s="24"/>
      <c r="J8" s="27"/>
      <c r="K8" s="25"/>
      <c r="L8" s="26"/>
      <c r="N8" s="27"/>
      <c r="O8" s="25"/>
      <c r="P8" s="26"/>
      <c r="S8" s="22"/>
      <c r="T8" s="28"/>
    </row>
    <row r="9" spans="1:20" ht="12.75">
      <c r="A9" s="16"/>
      <c r="C9" s="43"/>
      <c r="D9" s="24"/>
      <c r="E9" s="7"/>
      <c r="G9" s="22"/>
      <c r="H9" s="28"/>
      <c r="J9" s="27"/>
      <c r="K9" s="25"/>
      <c r="L9" s="26"/>
      <c r="N9" s="27"/>
      <c r="O9" s="25"/>
      <c r="P9" s="26"/>
      <c r="S9" s="22"/>
      <c r="T9" s="28"/>
    </row>
    <row r="10" spans="1:16" ht="12.75">
      <c r="A10" s="16"/>
      <c r="C10" s="43"/>
      <c r="D10" s="24"/>
      <c r="E10" s="7"/>
      <c r="J10" s="21"/>
      <c r="K10" s="21"/>
      <c r="L10" s="32"/>
      <c r="N10" s="21"/>
      <c r="O10" s="21"/>
      <c r="P10" s="32"/>
    </row>
    <row r="11" spans="1:20" ht="15.75">
      <c r="A11" s="29">
        <f>A3+1</f>
        <v>2</v>
      </c>
      <c r="B11" s="17" t="s">
        <v>80</v>
      </c>
      <c r="C11" s="17" t="s">
        <v>76</v>
      </c>
      <c r="D11" s="19" t="s">
        <v>96</v>
      </c>
      <c r="E11" s="7"/>
      <c r="F11" s="17"/>
      <c r="G11" s="17"/>
      <c r="H11" s="20"/>
      <c r="J11" s="17"/>
      <c r="K11" s="17"/>
      <c r="L11" s="20"/>
      <c r="N11" s="17"/>
      <c r="O11" s="17"/>
      <c r="P11" s="20"/>
      <c r="R11" s="17"/>
      <c r="S11" s="17"/>
      <c r="T11" s="20"/>
    </row>
    <row r="12" spans="1:20" ht="15.75">
      <c r="A12" s="29"/>
      <c r="B12" s="21" t="s">
        <v>258</v>
      </c>
      <c r="C12" s="43">
        <v>0</v>
      </c>
      <c r="D12" s="24">
        <v>-20.6</v>
      </c>
      <c r="E12" s="17"/>
      <c r="F12" s="17"/>
      <c r="G12" s="25"/>
      <c r="H12" s="26"/>
      <c r="J12" s="21"/>
      <c r="K12" s="25"/>
      <c r="L12" s="26"/>
      <c r="N12" s="21"/>
      <c r="O12" s="25"/>
      <c r="P12" s="26"/>
      <c r="R12" s="21"/>
      <c r="S12" s="25"/>
      <c r="T12" s="26"/>
    </row>
    <row r="13" spans="1:20" ht="12.75">
      <c r="A13" s="29"/>
      <c r="B13" s="7" t="s">
        <v>207</v>
      </c>
      <c r="C13" s="43">
        <v>490</v>
      </c>
      <c r="D13" s="24">
        <v>-25.8</v>
      </c>
      <c r="E13" s="7"/>
      <c r="F13" s="27"/>
      <c r="G13" s="25"/>
      <c r="H13" s="26"/>
      <c r="J13" s="27"/>
      <c r="K13" s="25"/>
      <c r="L13" s="26"/>
      <c r="N13" s="27"/>
      <c r="O13" s="25"/>
      <c r="P13" s="26"/>
      <c r="R13" s="27"/>
      <c r="S13" s="25"/>
      <c r="T13" s="26"/>
    </row>
    <row r="14" spans="1:20" ht="12.75">
      <c r="A14" s="29"/>
      <c r="B14" s="7" t="s">
        <v>208</v>
      </c>
      <c r="C14" s="43">
        <v>952</v>
      </c>
      <c r="D14" s="24">
        <v>-28.3</v>
      </c>
      <c r="E14" s="7"/>
      <c r="F14" s="17"/>
      <c r="G14" s="25"/>
      <c r="H14" s="26"/>
      <c r="J14" s="27"/>
      <c r="K14" s="25"/>
      <c r="L14" s="26"/>
      <c r="N14" s="27"/>
      <c r="O14" s="25"/>
      <c r="P14" s="26"/>
      <c r="R14" s="27"/>
      <c r="S14" s="25"/>
      <c r="T14" s="26"/>
    </row>
    <row r="15" spans="1:20" ht="12.75">
      <c r="A15" s="29"/>
      <c r="B15" s="7" t="s">
        <v>77</v>
      </c>
      <c r="C15" s="43">
        <v>1153</v>
      </c>
      <c r="D15" s="24">
        <v>-23.4</v>
      </c>
      <c r="E15" s="7"/>
      <c r="F15" s="17"/>
      <c r="G15" s="40"/>
      <c r="H15" s="20"/>
      <c r="J15" s="27"/>
      <c r="K15" s="25"/>
      <c r="L15" s="26"/>
      <c r="N15" s="27"/>
      <c r="O15" s="25"/>
      <c r="P15" s="26"/>
      <c r="S15" s="25"/>
      <c r="T15" s="26"/>
    </row>
    <row r="16" spans="1:20" ht="12.75">
      <c r="A16" s="29"/>
      <c r="C16" s="43">
        <v>1200</v>
      </c>
      <c r="D16" s="24">
        <v>-22.3</v>
      </c>
      <c r="E16" s="7"/>
      <c r="F16" s="17"/>
      <c r="G16" s="40"/>
      <c r="H16" s="20"/>
      <c r="J16" s="27"/>
      <c r="K16" s="25"/>
      <c r="L16" s="26"/>
      <c r="N16" s="27"/>
      <c r="O16" s="25"/>
      <c r="P16" s="26"/>
      <c r="S16" s="22"/>
      <c r="T16" s="28"/>
    </row>
    <row r="17" spans="1:20" ht="12.75">
      <c r="A17" s="29"/>
      <c r="C17" s="43"/>
      <c r="D17" s="24"/>
      <c r="E17" s="7"/>
      <c r="F17" s="17"/>
      <c r="G17" s="40"/>
      <c r="H17" s="20"/>
      <c r="J17" s="27"/>
      <c r="K17" s="25"/>
      <c r="L17" s="26"/>
      <c r="N17" s="27"/>
      <c r="O17" s="25"/>
      <c r="P17" s="26"/>
      <c r="S17" s="22"/>
      <c r="T17" s="28"/>
    </row>
    <row r="18" spans="1:16" ht="12.75">
      <c r="A18" s="29"/>
      <c r="C18" s="43"/>
      <c r="D18" s="24"/>
      <c r="E18" s="7"/>
      <c r="F18" s="17"/>
      <c r="G18" s="17"/>
      <c r="H18" s="20"/>
      <c r="J18" s="21"/>
      <c r="K18" s="21"/>
      <c r="L18" s="32"/>
      <c r="N18" s="21"/>
      <c r="O18" s="21"/>
      <c r="P18" s="32"/>
    </row>
    <row r="19" spans="1:20" ht="15.75">
      <c r="A19" s="16">
        <f>A11+1</f>
        <v>3</v>
      </c>
      <c r="B19" s="17" t="s">
        <v>21</v>
      </c>
      <c r="C19" s="17" t="s">
        <v>76</v>
      </c>
      <c r="D19" s="19" t="s">
        <v>96</v>
      </c>
      <c r="E19" s="17"/>
      <c r="F19" s="17"/>
      <c r="G19" s="17"/>
      <c r="H19" s="20"/>
      <c r="I19" s="20"/>
      <c r="J19" s="17"/>
      <c r="K19" s="17"/>
      <c r="L19" s="20"/>
      <c r="M19" s="20"/>
      <c r="N19" s="17"/>
      <c r="O19" s="17"/>
      <c r="P19" s="20"/>
      <c r="R19" s="17"/>
      <c r="S19" s="17"/>
      <c r="T19" s="20"/>
    </row>
    <row r="20" spans="1:20" ht="15.75">
      <c r="A20" s="16"/>
      <c r="B20" s="21" t="s">
        <v>259</v>
      </c>
      <c r="C20" s="43">
        <v>0</v>
      </c>
      <c r="D20" s="24">
        <v>-25.1</v>
      </c>
      <c r="E20" s="7"/>
      <c r="F20" s="21"/>
      <c r="G20" s="82"/>
      <c r="H20" s="26"/>
      <c r="I20" s="26"/>
      <c r="J20" s="21"/>
      <c r="K20" s="25"/>
      <c r="L20" s="26"/>
      <c r="M20" s="26"/>
      <c r="N20" s="21"/>
      <c r="O20" s="25"/>
      <c r="P20" s="26"/>
      <c r="R20" s="21"/>
      <c r="S20" s="25"/>
      <c r="T20" s="26"/>
    </row>
    <row r="21" spans="1:20" ht="12.75">
      <c r="A21" s="16"/>
      <c r="B21" s="7" t="s">
        <v>207</v>
      </c>
      <c r="C21" s="43">
        <v>490</v>
      </c>
      <c r="D21" s="24">
        <v>-22.5</v>
      </c>
      <c r="E21" s="7"/>
      <c r="F21" s="87"/>
      <c r="G21" s="82"/>
      <c r="H21" s="26"/>
      <c r="I21" s="26"/>
      <c r="J21" s="27"/>
      <c r="K21" s="25"/>
      <c r="L21" s="26"/>
      <c r="M21" s="26"/>
      <c r="N21" s="27"/>
      <c r="O21" s="25"/>
      <c r="P21" s="26"/>
      <c r="R21" s="27"/>
      <c r="S21" s="25"/>
      <c r="T21" s="26"/>
    </row>
    <row r="22" spans="1:20" ht="12.75">
      <c r="A22" s="16"/>
      <c r="B22" s="7" t="s">
        <v>79</v>
      </c>
      <c r="C22" s="43">
        <v>630</v>
      </c>
      <c r="D22" s="24">
        <v>-21.2</v>
      </c>
      <c r="E22" s="7"/>
      <c r="F22" s="87"/>
      <c r="G22" s="82"/>
      <c r="H22" s="26"/>
      <c r="I22" s="26"/>
      <c r="J22" s="27"/>
      <c r="K22" s="25"/>
      <c r="L22" s="26"/>
      <c r="M22" s="26"/>
      <c r="N22" s="27"/>
      <c r="O22" s="25"/>
      <c r="P22" s="26"/>
      <c r="R22" s="27"/>
      <c r="S22" s="25"/>
      <c r="T22" s="26"/>
    </row>
    <row r="23" spans="1:20" ht="12.75">
      <c r="A23" s="16"/>
      <c r="B23" s="7" t="s">
        <v>208</v>
      </c>
      <c r="C23" s="43">
        <v>952</v>
      </c>
      <c r="D23" s="24">
        <v>-3</v>
      </c>
      <c r="E23" s="7"/>
      <c r="F23" s="87"/>
      <c r="G23" s="82"/>
      <c r="H23" s="26"/>
      <c r="I23" s="26"/>
      <c r="J23" s="27"/>
      <c r="K23" s="25"/>
      <c r="L23" s="26"/>
      <c r="M23" s="26"/>
      <c r="N23" s="27"/>
      <c r="O23" s="25"/>
      <c r="P23" s="26"/>
      <c r="S23" s="25"/>
      <c r="T23" s="26"/>
    </row>
    <row r="24" spans="1:20" ht="12.75">
      <c r="A24" s="16"/>
      <c r="B24" s="7" t="s">
        <v>77</v>
      </c>
      <c r="C24" s="43">
        <v>1072</v>
      </c>
      <c r="D24" s="24">
        <v>7.1</v>
      </c>
      <c r="E24" s="7"/>
      <c r="F24" s="87"/>
      <c r="G24" s="82"/>
      <c r="H24" s="67"/>
      <c r="I24" s="67"/>
      <c r="J24" s="27"/>
      <c r="K24" s="25"/>
      <c r="L24" s="26"/>
      <c r="M24" s="67"/>
      <c r="N24" s="27"/>
      <c r="O24" s="25"/>
      <c r="P24" s="26"/>
      <c r="S24" s="22"/>
      <c r="T24" s="28"/>
    </row>
    <row r="25" spans="1:20" ht="12.75">
      <c r="A25" s="16"/>
      <c r="C25" s="43">
        <v>1200</v>
      </c>
      <c r="D25" s="24">
        <v>16.5</v>
      </c>
      <c r="E25" s="7"/>
      <c r="F25" s="87"/>
      <c r="G25" s="82"/>
      <c r="H25" s="67"/>
      <c r="I25" s="67"/>
      <c r="J25" s="27"/>
      <c r="K25" s="25"/>
      <c r="L25" s="26"/>
      <c r="M25" s="67"/>
      <c r="N25" s="27"/>
      <c r="O25" s="25"/>
      <c r="P25" s="26"/>
      <c r="S25" s="22"/>
      <c r="T25" s="28"/>
    </row>
    <row r="26" spans="1:13" ht="12.75">
      <c r="A26" s="16"/>
      <c r="C26" s="43"/>
      <c r="D26" s="24"/>
      <c r="E26" s="17"/>
      <c r="F26" s="17"/>
      <c r="G26" s="17"/>
      <c r="H26" s="20"/>
      <c r="I26" s="20"/>
      <c r="J26" s="20"/>
      <c r="K26" s="27"/>
      <c r="L26" s="21"/>
      <c r="M26" s="32"/>
    </row>
    <row r="27" spans="1:15" ht="15.75">
      <c r="A27" s="29">
        <f>A19+1</f>
        <v>4</v>
      </c>
      <c r="B27" s="17" t="s">
        <v>50</v>
      </c>
      <c r="C27" s="17" t="s">
        <v>76</v>
      </c>
      <c r="D27" s="19" t="s">
        <v>96</v>
      </c>
      <c r="E27" s="7"/>
      <c r="F27" s="17"/>
      <c r="G27" s="17"/>
      <c r="H27" s="20"/>
      <c r="I27" s="20"/>
      <c r="J27" s="20"/>
      <c r="K27" s="17"/>
      <c r="L27" s="17"/>
      <c r="M27" s="20"/>
      <c r="O27" s="17"/>
    </row>
    <row r="28" spans="1:15" ht="15.75">
      <c r="A28" s="29"/>
      <c r="B28" s="21" t="s">
        <v>260</v>
      </c>
      <c r="C28" s="43">
        <v>0</v>
      </c>
      <c r="D28" s="24">
        <v>-32.8</v>
      </c>
      <c r="E28" s="7"/>
      <c r="F28" s="21"/>
      <c r="G28" s="25"/>
      <c r="H28" s="57"/>
      <c r="I28" s="57"/>
      <c r="J28" s="57"/>
      <c r="K28" s="21"/>
      <c r="L28" s="25"/>
      <c r="M28" s="26"/>
      <c r="O28" s="21"/>
    </row>
    <row r="29" spans="1:15" ht="12.75">
      <c r="A29" s="29"/>
      <c r="B29" s="7" t="s">
        <v>207</v>
      </c>
      <c r="C29" s="43">
        <v>490</v>
      </c>
      <c r="D29" s="24">
        <v>-32.9</v>
      </c>
      <c r="E29" s="7"/>
      <c r="F29" s="27"/>
      <c r="G29" s="25"/>
      <c r="H29" s="57"/>
      <c r="I29" s="57"/>
      <c r="J29" s="57"/>
      <c r="K29" s="27"/>
      <c r="L29" s="25"/>
      <c r="M29" s="26"/>
      <c r="O29" s="27"/>
    </row>
    <row r="30" spans="1:17" ht="12.75">
      <c r="A30" s="29"/>
      <c r="B30" s="7" t="s">
        <v>78</v>
      </c>
      <c r="C30" s="43">
        <v>505</v>
      </c>
      <c r="D30" s="24">
        <v>-32.8</v>
      </c>
      <c r="E30" s="7"/>
      <c r="F30" s="27"/>
      <c r="G30" s="25"/>
      <c r="H30" s="57"/>
      <c r="I30" s="57"/>
      <c r="J30" s="57"/>
      <c r="K30" s="27"/>
      <c r="L30" s="25"/>
      <c r="M30" s="26"/>
      <c r="O30" s="27"/>
      <c r="P30" s="25"/>
      <c r="Q30" s="26"/>
    </row>
    <row r="31" spans="1:20" ht="12.75">
      <c r="A31" s="29"/>
      <c r="B31" s="7" t="s">
        <v>208</v>
      </c>
      <c r="C31" s="43">
        <v>952</v>
      </c>
      <c r="D31" s="24">
        <v>-27.5</v>
      </c>
      <c r="E31" s="7"/>
      <c r="F31" s="27"/>
      <c r="G31" s="25"/>
      <c r="H31" s="57"/>
      <c r="I31" s="57"/>
      <c r="J31" s="27"/>
      <c r="K31" s="25"/>
      <c r="L31" s="26"/>
      <c r="M31" s="57"/>
      <c r="N31" s="27"/>
      <c r="O31" s="25"/>
      <c r="P31" s="26"/>
      <c r="S31" s="25"/>
      <c r="T31" s="26"/>
    </row>
    <row r="32" spans="1:20" ht="12.75">
      <c r="A32" s="29"/>
      <c r="B32" s="7" t="s">
        <v>77</v>
      </c>
      <c r="C32" s="43">
        <v>1133</v>
      </c>
      <c r="D32" s="24">
        <v>-20.1</v>
      </c>
      <c r="E32" s="7"/>
      <c r="F32" s="27"/>
      <c r="G32" s="25"/>
      <c r="H32" s="57"/>
      <c r="I32" s="57"/>
      <c r="J32" s="27"/>
      <c r="K32" s="25"/>
      <c r="L32" s="26"/>
      <c r="M32" s="57"/>
      <c r="N32" s="27"/>
      <c r="O32" s="25"/>
      <c r="P32" s="26"/>
      <c r="S32" s="22"/>
      <c r="T32" s="28"/>
    </row>
    <row r="33" spans="1:20" ht="12.75">
      <c r="A33" s="29"/>
      <c r="B33" s="7" t="s">
        <v>5</v>
      </c>
      <c r="C33" s="43">
        <v>1506</v>
      </c>
      <c r="D33" s="24">
        <v>-9.1</v>
      </c>
      <c r="E33" s="7"/>
      <c r="F33" s="27"/>
      <c r="G33" s="25"/>
      <c r="H33" s="57"/>
      <c r="I33" s="57"/>
      <c r="J33" s="27"/>
      <c r="K33" s="25"/>
      <c r="L33" s="26"/>
      <c r="M33" s="57"/>
      <c r="N33" s="27"/>
      <c r="O33" s="25"/>
      <c r="P33" s="26"/>
      <c r="S33" s="22"/>
      <c r="T33" s="28"/>
    </row>
    <row r="34" spans="1:16" ht="12.75">
      <c r="A34" s="29"/>
      <c r="C34" s="43">
        <v>1700</v>
      </c>
      <c r="D34" s="24">
        <v>-14</v>
      </c>
      <c r="E34" s="7"/>
      <c r="F34" s="21"/>
      <c r="G34" s="21"/>
      <c r="H34" s="32"/>
      <c r="I34" s="32"/>
      <c r="J34" s="21"/>
      <c r="K34" s="21"/>
      <c r="L34" s="32"/>
      <c r="M34" s="32"/>
      <c r="N34" s="21"/>
      <c r="O34" s="21"/>
      <c r="P34" s="32"/>
    </row>
    <row r="35" spans="1:20" ht="15.75">
      <c r="A35" s="16">
        <f>A27+1</f>
        <v>5</v>
      </c>
      <c r="B35" s="17" t="s">
        <v>36</v>
      </c>
      <c r="C35" s="17" t="s">
        <v>76</v>
      </c>
      <c r="D35" s="19" t="s">
        <v>96</v>
      </c>
      <c r="E35" s="7"/>
      <c r="F35" s="17"/>
      <c r="G35" s="17"/>
      <c r="H35" s="20"/>
      <c r="I35" s="20"/>
      <c r="J35" s="17"/>
      <c r="K35" s="17"/>
      <c r="L35" s="20"/>
      <c r="M35" s="20"/>
      <c r="N35" s="17"/>
      <c r="O35" s="17"/>
      <c r="P35" s="20"/>
      <c r="R35" s="17"/>
      <c r="S35" s="17"/>
      <c r="T35" s="20"/>
    </row>
    <row r="36" spans="1:20" ht="15.75">
      <c r="A36" s="16"/>
      <c r="B36" s="21" t="s">
        <v>261</v>
      </c>
      <c r="C36" s="43">
        <v>0</v>
      </c>
      <c r="D36" s="24">
        <v>-36</v>
      </c>
      <c r="E36" s="7"/>
      <c r="F36" s="21"/>
      <c r="G36" s="25"/>
      <c r="H36" s="26"/>
      <c r="I36" s="57"/>
      <c r="J36" s="21"/>
      <c r="K36" s="25"/>
      <c r="L36" s="26"/>
      <c r="M36" s="57"/>
      <c r="N36" s="21"/>
      <c r="O36" s="25"/>
      <c r="P36" s="26"/>
      <c r="R36" s="21"/>
      <c r="S36" s="25"/>
      <c r="T36" s="26"/>
    </row>
    <row r="37" spans="1:20" ht="12.75">
      <c r="A37" s="16"/>
      <c r="B37" s="7" t="s">
        <v>207</v>
      </c>
      <c r="C37" s="43">
        <v>490</v>
      </c>
      <c r="D37" s="24">
        <v>-34.9</v>
      </c>
      <c r="E37" s="7"/>
      <c r="F37" s="27"/>
      <c r="G37" s="25"/>
      <c r="H37" s="26"/>
      <c r="I37" s="57"/>
      <c r="J37" s="27"/>
      <c r="K37" s="25"/>
      <c r="L37" s="26"/>
      <c r="M37" s="57"/>
      <c r="N37" s="27"/>
      <c r="O37" s="25"/>
      <c r="P37" s="26"/>
      <c r="R37" s="27"/>
      <c r="S37" s="25"/>
      <c r="T37" s="26"/>
    </row>
    <row r="38" spans="1:20" ht="12.75">
      <c r="A38" s="16"/>
      <c r="B38" s="7" t="s">
        <v>78</v>
      </c>
      <c r="C38" s="43">
        <v>601</v>
      </c>
      <c r="D38" s="24">
        <v>-34.1</v>
      </c>
      <c r="E38" s="7"/>
      <c r="F38" s="27"/>
      <c r="G38" s="25"/>
      <c r="H38" s="26"/>
      <c r="I38" s="57"/>
      <c r="J38" s="27"/>
      <c r="K38" s="25"/>
      <c r="L38" s="26"/>
      <c r="M38" s="57"/>
      <c r="N38" s="27"/>
      <c r="O38" s="25"/>
      <c r="P38" s="26"/>
      <c r="R38" s="27"/>
      <c r="S38" s="25"/>
      <c r="T38" s="26"/>
    </row>
    <row r="39" spans="1:20" ht="12.75">
      <c r="A39" s="16"/>
      <c r="B39" s="7" t="s">
        <v>208</v>
      </c>
      <c r="C39" s="43">
        <v>952</v>
      </c>
      <c r="D39" s="24">
        <v>-30.1</v>
      </c>
      <c r="E39" s="7"/>
      <c r="F39" s="27"/>
      <c r="G39" s="25"/>
      <c r="H39" s="26"/>
      <c r="I39" s="57"/>
      <c r="J39" s="27"/>
      <c r="K39" s="25"/>
      <c r="L39" s="26"/>
      <c r="M39" s="57"/>
      <c r="N39" s="27"/>
      <c r="O39" s="25"/>
      <c r="P39" s="26"/>
      <c r="R39" s="7"/>
      <c r="S39" s="25"/>
      <c r="T39" s="24"/>
    </row>
    <row r="40" spans="1:20" ht="12.75">
      <c r="A40" s="16"/>
      <c r="B40" s="7" t="s">
        <v>77</v>
      </c>
      <c r="C40" s="43">
        <v>1349</v>
      </c>
      <c r="D40" s="24">
        <v>-14</v>
      </c>
      <c r="E40" s="7"/>
      <c r="F40" s="27"/>
      <c r="G40" s="25"/>
      <c r="H40" s="57"/>
      <c r="I40" s="57"/>
      <c r="J40" s="27"/>
      <c r="K40" s="25"/>
      <c r="L40" s="26"/>
      <c r="M40" s="57"/>
      <c r="N40" s="27"/>
      <c r="O40" s="25"/>
      <c r="P40" s="26"/>
      <c r="R40" s="7"/>
      <c r="S40" s="25"/>
      <c r="T40" s="26"/>
    </row>
    <row r="41" spans="1:20" ht="12.75">
      <c r="A41" s="16"/>
      <c r="B41" s="7" t="s">
        <v>5</v>
      </c>
      <c r="C41" s="43">
        <v>1531</v>
      </c>
      <c r="D41" s="24">
        <v>-8.8</v>
      </c>
      <c r="E41" s="17"/>
      <c r="F41" s="27"/>
      <c r="G41" s="25"/>
      <c r="H41" s="57"/>
      <c r="I41" s="57"/>
      <c r="J41" s="27"/>
      <c r="K41" s="25"/>
      <c r="L41" s="26"/>
      <c r="M41" s="57"/>
      <c r="N41" s="27"/>
      <c r="O41" s="25"/>
      <c r="P41" s="26"/>
      <c r="S41" s="22"/>
      <c r="T41" s="28"/>
    </row>
    <row r="42" spans="1:16" ht="12.75">
      <c r="A42" s="16"/>
      <c r="C42" s="43">
        <v>1700</v>
      </c>
      <c r="D42" s="24">
        <v>-14.1</v>
      </c>
      <c r="E42" s="7"/>
      <c r="F42" s="21"/>
      <c r="G42" s="21"/>
      <c r="H42" s="32"/>
      <c r="I42" s="32"/>
      <c r="J42" s="21"/>
      <c r="K42" s="21"/>
      <c r="L42" s="32"/>
      <c r="M42" s="32"/>
      <c r="N42" s="21"/>
      <c r="O42" s="21"/>
      <c r="P42" s="32"/>
    </row>
    <row r="43" spans="1:20" ht="15.75">
      <c r="A43" s="29">
        <f>A35+1</f>
        <v>6</v>
      </c>
      <c r="B43" s="17" t="s">
        <v>18</v>
      </c>
      <c r="C43" s="17" t="s">
        <v>76</v>
      </c>
      <c r="D43" s="19" t="s">
        <v>96</v>
      </c>
      <c r="E43" s="7"/>
      <c r="F43" s="17"/>
      <c r="G43" s="17"/>
      <c r="H43" s="20"/>
      <c r="I43" s="20"/>
      <c r="J43" s="17"/>
      <c r="K43" s="17"/>
      <c r="L43" s="20"/>
      <c r="M43" s="20"/>
      <c r="N43" s="17"/>
      <c r="O43" s="17"/>
      <c r="P43" s="20"/>
      <c r="R43" s="17"/>
      <c r="S43" s="17"/>
      <c r="T43" s="20"/>
    </row>
    <row r="44" spans="1:20" ht="15.75">
      <c r="A44" s="29"/>
      <c r="B44" s="21" t="s">
        <v>262</v>
      </c>
      <c r="C44" s="43">
        <v>0</v>
      </c>
      <c r="D44" s="24">
        <v>-39.4</v>
      </c>
      <c r="E44" s="7"/>
      <c r="F44" s="21"/>
      <c r="G44" s="25"/>
      <c r="H44" s="26"/>
      <c r="I44" s="57"/>
      <c r="J44" s="21"/>
      <c r="K44" s="25"/>
      <c r="L44" s="26"/>
      <c r="M44" s="57"/>
      <c r="N44" s="21"/>
      <c r="O44" s="25"/>
      <c r="P44" s="26"/>
      <c r="R44" s="21"/>
      <c r="S44" s="43"/>
      <c r="T44" s="24"/>
    </row>
    <row r="45" spans="1:20" ht="12.75">
      <c r="A45" s="29"/>
      <c r="B45" s="7" t="s">
        <v>207</v>
      </c>
      <c r="C45" s="43">
        <v>490</v>
      </c>
      <c r="D45" s="24">
        <v>-40.6</v>
      </c>
      <c r="E45" s="7"/>
      <c r="F45" s="27"/>
      <c r="G45" s="25"/>
      <c r="H45" s="26"/>
      <c r="I45" s="57"/>
      <c r="J45" s="27"/>
      <c r="K45" s="25"/>
      <c r="L45" s="26"/>
      <c r="M45" s="57"/>
      <c r="N45" s="27"/>
      <c r="O45" s="25"/>
      <c r="P45" s="26"/>
      <c r="R45" s="7"/>
      <c r="S45" s="43"/>
      <c r="T45" s="24"/>
    </row>
    <row r="46" spans="1:20" ht="12.75">
      <c r="A46" s="29"/>
      <c r="B46" s="7" t="s">
        <v>208</v>
      </c>
      <c r="C46" s="43">
        <v>952</v>
      </c>
      <c r="D46" s="24">
        <v>-39.4</v>
      </c>
      <c r="E46" s="7"/>
      <c r="F46" s="27"/>
      <c r="G46" s="25"/>
      <c r="H46" s="26"/>
      <c r="I46" s="57"/>
      <c r="J46" s="27"/>
      <c r="K46" s="25"/>
      <c r="L46" s="26"/>
      <c r="M46" s="57"/>
      <c r="N46" s="27"/>
      <c r="O46" s="25"/>
      <c r="P46" s="26"/>
      <c r="R46" s="7"/>
      <c r="S46" s="43"/>
      <c r="T46" s="24"/>
    </row>
    <row r="47" spans="1:20" ht="12.75">
      <c r="A47" s="29"/>
      <c r="B47" s="7" t="s">
        <v>5</v>
      </c>
      <c r="C47" s="43">
        <v>1195</v>
      </c>
      <c r="D47" s="24">
        <v>-30.7</v>
      </c>
      <c r="E47" s="7"/>
      <c r="F47" s="27"/>
      <c r="G47" s="25"/>
      <c r="H47" s="57"/>
      <c r="I47" s="57"/>
      <c r="J47" s="27"/>
      <c r="K47" s="25"/>
      <c r="L47" s="26"/>
      <c r="M47" s="57"/>
      <c r="N47" s="27"/>
      <c r="O47" s="25"/>
      <c r="P47" s="26"/>
      <c r="S47" s="22"/>
      <c r="T47" s="28"/>
    </row>
    <row r="48" spans="1:20" ht="12.75">
      <c r="A48" s="29"/>
      <c r="B48" s="7" t="s">
        <v>78</v>
      </c>
      <c r="C48" s="43">
        <v>1213</v>
      </c>
      <c r="D48" s="24">
        <v>-31.5</v>
      </c>
      <c r="E48" s="7"/>
      <c r="F48" s="27"/>
      <c r="G48" s="25"/>
      <c r="H48" s="57"/>
      <c r="I48" s="57"/>
      <c r="J48" s="27"/>
      <c r="K48" s="25"/>
      <c r="L48" s="26"/>
      <c r="M48" s="57"/>
      <c r="N48" s="27"/>
      <c r="O48" s="25"/>
      <c r="P48" s="26"/>
      <c r="S48" s="22"/>
      <c r="T48" s="28"/>
    </row>
    <row r="49" spans="1:20" ht="12.75">
      <c r="A49" s="29"/>
      <c r="C49" s="43">
        <v>1500</v>
      </c>
      <c r="D49" s="24">
        <v>-38</v>
      </c>
      <c r="E49" s="17"/>
      <c r="F49" s="27"/>
      <c r="G49" s="25"/>
      <c r="H49" s="57"/>
      <c r="I49" s="57"/>
      <c r="J49" s="27"/>
      <c r="K49" s="25"/>
      <c r="L49" s="26"/>
      <c r="M49" s="57"/>
      <c r="N49" s="27"/>
      <c r="O49" s="25"/>
      <c r="P49" s="26"/>
      <c r="S49" s="22"/>
      <c r="T49" s="28"/>
    </row>
    <row r="50" spans="1:16" ht="12.75">
      <c r="A50" s="29"/>
      <c r="C50" s="43"/>
      <c r="D50" s="24"/>
      <c r="E50" s="7"/>
      <c r="F50" s="21"/>
      <c r="G50" s="21"/>
      <c r="H50" s="32"/>
      <c r="I50" s="32"/>
      <c r="J50" s="21"/>
      <c r="K50" s="21"/>
      <c r="L50" s="32"/>
      <c r="M50" s="32"/>
      <c r="N50" s="21"/>
      <c r="O50" s="21"/>
      <c r="P50" s="32"/>
    </row>
    <row r="51" spans="1:16" ht="15.75">
      <c r="A51" s="16">
        <f>A43+1</f>
        <v>7</v>
      </c>
      <c r="B51" s="17" t="s">
        <v>28</v>
      </c>
      <c r="C51" s="17" t="s">
        <v>76</v>
      </c>
      <c r="D51" s="19" t="s">
        <v>96</v>
      </c>
      <c r="E51" s="7"/>
      <c r="F51" s="17"/>
      <c r="G51" s="17"/>
      <c r="H51" s="20"/>
      <c r="J51" s="17"/>
      <c r="K51" s="17"/>
      <c r="L51" s="20"/>
      <c r="N51" s="17"/>
      <c r="O51" s="17"/>
      <c r="P51" s="20"/>
    </row>
    <row r="52" spans="1:16" ht="15.75">
      <c r="A52" s="16"/>
      <c r="B52" s="21" t="s">
        <v>263</v>
      </c>
      <c r="C52" s="43">
        <v>0</v>
      </c>
      <c r="D52" s="24">
        <v>-56</v>
      </c>
      <c r="E52" s="7"/>
      <c r="F52" s="21"/>
      <c r="G52" s="25"/>
      <c r="H52" s="26"/>
      <c r="J52" s="21"/>
      <c r="K52" s="25"/>
      <c r="L52" s="26"/>
      <c r="N52" s="21"/>
      <c r="O52" s="25"/>
      <c r="P52" s="26"/>
    </row>
    <row r="53" spans="1:16" ht="12.75">
      <c r="A53" s="16"/>
      <c r="B53" s="7" t="s">
        <v>207</v>
      </c>
      <c r="C53" s="43">
        <v>490</v>
      </c>
      <c r="D53" s="24">
        <v>-59.8</v>
      </c>
      <c r="E53" s="7"/>
      <c r="F53" s="27"/>
      <c r="G53" s="25"/>
      <c r="H53" s="26"/>
      <c r="J53" s="27"/>
      <c r="K53" s="25"/>
      <c r="L53" s="26"/>
      <c r="N53" s="27"/>
      <c r="O53" s="25"/>
      <c r="P53" s="26"/>
    </row>
    <row r="54" spans="1:16" ht="12.75">
      <c r="A54" s="16"/>
      <c r="B54" s="7" t="s">
        <v>208</v>
      </c>
      <c r="C54" s="43">
        <v>952</v>
      </c>
      <c r="D54" s="24">
        <v>-61</v>
      </c>
      <c r="E54" s="7"/>
      <c r="F54" s="27"/>
      <c r="G54" s="25"/>
      <c r="H54" s="26"/>
      <c r="J54" s="27"/>
      <c r="K54" s="25"/>
      <c r="L54" s="26"/>
      <c r="N54" s="27"/>
      <c r="O54" s="25"/>
      <c r="P54" s="26"/>
    </row>
    <row r="55" spans="1:16" ht="12.75">
      <c r="A55" s="16"/>
      <c r="C55" s="43">
        <v>1200</v>
      </c>
      <c r="D55" s="24">
        <v>-54.4</v>
      </c>
      <c r="E55" s="7"/>
      <c r="F55" s="27"/>
      <c r="G55" s="25"/>
      <c r="H55" s="26"/>
      <c r="J55" s="27"/>
      <c r="K55" s="25"/>
      <c r="L55" s="26"/>
      <c r="N55" s="27"/>
      <c r="O55" s="25"/>
      <c r="P55" s="26"/>
    </row>
    <row r="56" spans="1:16" ht="12.75">
      <c r="A56" s="16"/>
      <c r="C56" s="43"/>
      <c r="D56" s="24"/>
      <c r="E56" s="7"/>
      <c r="F56" s="27"/>
      <c r="G56" s="25"/>
      <c r="H56" s="26"/>
      <c r="J56" s="27"/>
      <c r="K56" s="25"/>
      <c r="L56" s="26"/>
      <c r="N56" s="27"/>
      <c r="O56" s="25"/>
      <c r="P56" s="26"/>
    </row>
    <row r="57" spans="1:16" ht="12.75">
      <c r="A57" s="16"/>
      <c r="C57" s="43"/>
      <c r="D57" s="24"/>
      <c r="E57" s="17"/>
      <c r="F57" s="27"/>
      <c r="G57" s="25"/>
      <c r="H57" s="26"/>
      <c r="J57" s="27"/>
      <c r="K57" s="25"/>
      <c r="L57" s="26"/>
      <c r="N57" s="27"/>
      <c r="O57" s="25"/>
      <c r="P57" s="26"/>
    </row>
    <row r="58" spans="1:16" ht="12.75">
      <c r="A58" s="16"/>
      <c r="C58" s="43"/>
      <c r="D58" s="24"/>
      <c r="E58" s="7"/>
      <c r="F58" s="21"/>
      <c r="G58" s="21"/>
      <c r="H58" s="32"/>
      <c r="J58" s="21"/>
      <c r="K58" s="21"/>
      <c r="L58" s="32"/>
      <c r="N58" s="21"/>
      <c r="O58" s="21"/>
      <c r="P58" s="32"/>
    </row>
    <row r="59" spans="1:16" ht="15.75">
      <c r="A59" s="29">
        <f>A51+1</f>
        <v>8</v>
      </c>
      <c r="B59" s="17" t="s">
        <v>84</v>
      </c>
      <c r="C59" s="17" t="s">
        <v>76</v>
      </c>
      <c r="D59" s="19" t="s">
        <v>96</v>
      </c>
      <c r="E59" s="7"/>
      <c r="F59" s="17"/>
      <c r="G59" s="17"/>
      <c r="H59" s="20"/>
      <c r="J59" s="17"/>
      <c r="K59" s="17"/>
      <c r="L59" s="20"/>
      <c r="N59" s="17"/>
      <c r="O59" s="17"/>
      <c r="P59" s="20"/>
    </row>
    <row r="60" spans="1:16" ht="15.75">
      <c r="A60" s="29"/>
      <c r="B60" s="21" t="s">
        <v>264</v>
      </c>
      <c r="C60" s="43">
        <v>0</v>
      </c>
      <c r="D60" s="24">
        <v>-71.3</v>
      </c>
      <c r="E60" s="7"/>
      <c r="F60" s="21"/>
      <c r="G60" s="25"/>
      <c r="H60" s="26"/>
      <c r="J60" s="21"/>
      <c r="K60" s="25"/>
      <c r="L60" s="26"/>
      <c r="N60" s="21"/>
      <c r="O60" s="25"/>
      <c r="P60" s="26"/>
    </row>
    <row r="61" spans="1:16" ht="12.75">
      <c r="A61" s="29"/>
      <c r="B61" s="7" t="s">
        <v>207</v>
      </c>
      <c r="C61" s="43">
        <v>490</v>
      </c>
      <c r="D61" s="24">
        <v>-68.2</v>
      </c>
      <c r="E61" s="7"/>
      <c r="F61" s="27"/>
      <c r="G61" s="25"/>
      <c r="H61" s="26"/>
      <c r="J61" s="27"/>
      <c r="K61" s="25"/>
      <c r="L61" s="26"/>
      <c r="N61" s="27"/>
      <c r="O61" s="25"/>
      <c r="P61" s="26"/>
    </row>
    <row r="62" spans="1:16" ht="12.75">
      <c r="A62" s="29"/>
      <c r="B62" s="7" t="s">
        <v>78</v>
      </c>
      <c r="C62" s="43">
        <v>594</v>
      </c>
      <c r="D62" s="24">
        <v>-67</v>
      </c>
      <c r="E62" s="7"/>
      <c r="F62" s="27"/>
      <c r="G62" s="25"/>
      <c r="H62" s="26"/>
      <c r="J62" s="27"/>
      <c r="K62" s="25"/>
      <c r="L62" s="26"/>
      <c r="N62" s="27"/>
      <c r="O62" s="25"/>
      <c r="P62" s="26"/>
    </row>
    <row r="63" spans="1:16" ht="12.75">
      <c r="A63" s="29"/>
      <c r="B63" s="7" t="s">
        <v>208</v>
      </c>
      <c r="C63" s="43">
        <v>952</v>
      </c>
      <c r="D63" s="24">
        <v>-61.1</v>
      </c>
      <c r="E63" s="7"/>
      <c r="F63" s="27"/>
      <c r="G63" s="25"/>
      <c r="H63" s="26"/>
      <c r="J63" s="27"/>
      <c r="K63" s="25"/>
      <c r="L63" s="26"/>
      <c r="N63" s="27"/>
      <c r="O63" s="25"/>
      <c r="P63" s="26"/>
    </row>
    <row r="64" spans="1:16" ht="12.75">
      <c r="A64" s="29"/>
      <c r="B64" s="7" t="s">
        <v>5</v>
      </c>
      <c r="C64" s="43">
        <v>1038</v>
      </c>
      <c r="D64" s="24">
        <v>-57.2</v>
      </c>
      <c r="E64" s="7"/>
      <c r="F64" s="27"/>
      <c r="G64" s="25"/>
      <c r="H64" s="26"/>
      <c r="J64" s="27"/>
      <c r="K64" s="25"/>
      <c r="L64" s="26"/>
      <c r="N64" s="27"/>
      <c r="O64" s="25"/>
      <c r="P64" s="26"/>
    </row>
    <row r="65" spans="1:16" ht="12.75">
      <c r="A65" s="29"/>
      <c r="B65" s="7" t="s">
        <v>77</v>
      </c>
      <c r="C65" s="43">
        <v>1541</v>
      </c>
      <c r="D65" s="24">
        <v>-11.2</v>
      </c>
      <c r="E65" s="17"/>
      <c r="F65" s="27"/>
      <c r="G65" s="25"/>
      <c r="H65" s="26"/>
      <c r="J65" s="27"/>
      <c r="K65" s="25"/>
      <c r="L65" s="26"/>
      <c r="N65" s="27"/>
      <c r="O65" s="25"/>
      <c r="P65" s="26"/>
    </row>
    <row r="66" spans="1:16" ht="12.75">
      <c r="A66" s="29"/>
      <c r="C66" s="43">
        <v>1680</v>
      </c>
      <c r="D66" s="24">
        <v>1.4</v>
      </c>
      <c r="E66" s="7"/>
      <c r="F66" s="21"/>
      <c r="G66" s="21"/>
      <c r="H66" s="32"/>
      <c r="J66" s="21"/>
      <c r="K66" s="21"/>
      <c r="L66" s="32"/>
      <c r="N66" s="27"/>
      <c r="O66" s="21"/>
      <c r="P66" s="32"/>
    </row>
    <row r="67" spans="1:16" ht="15.75">
      <c r="A67" s="16">
        <f>A59+1</f>
        <v>9</v>
      </c>
      <c r="B67" s="17" t="s">
        <v>61</v>
      </c>
      <c r="C67" s="17" t="s">
        <v>76</v>
      </c>
      <c r="D67" s="19" t="s">
        <v>96</v>
      </c>
      <c r="E67" s="7"/>
      <c r="F67" s="17"/>
      <c r="G67" s="17"/>
      <c r="H67" s="20"/>
      <c r="J67" s="17"/>
      <c r="K67" s="17"/>
      <c r="L67" s="20"/>
      <c r="N67" s="17"/>
      <c r="O67" s="17"/>
      <c r="P67" s="20"/>
    </row>
    <row r="68" spans="1:16" ht="15.75">
      <c r="A68" s="16"/>
      <c r="B68" s="21" t="s">
        <v>265</v>
      </c>
      <c r="C68" s="43">
        <v>0</v>
      </c>
      <c r="D68" s="24">
        <v>-84</v>
      </c>
      <c r="E68" s="7"/>
      <c r="F68" s="21"/>
      <c r="G68" s="25"/>
      <c r="H68" s="26"/>
      <c r="J68" s="21"/>
      <c r="K68" s="25"/>
      <c r="L68" s="26"/>
      <c r="N68" s="21"/>
      <c r="O68" s="25"/>
      <c r="P68" s="26"/>
    </row>
    <row r="69" spans="1:16" ht="12.75">
      <c r="A69" s="16"/>
      <c r="B69" s="7" t="s">
        <v>207</v>
      </c>
      <c r="C69" s="43">
        <v>490</v>
      </c>
      <c r="D69" s="24">
        <v>-82.1</v>
      </c>
      <c r="E69" s="7"/>
      <c r="F69" s="27"/>
      <c r="G69" s="25"/>
      <c r="H69" s="26"/>
      <c r="J69" s="27"/>
      <c r="K69" s="25"/>
      <c r="L69" s="26"/>
      <c r="N69" s="27"/>
      <c r="O69" s="25"/>
      <c r="P69" s="26"/>
    </row>
    <row r="70" spans="1:16" ht="12.75">
      <c r="A70" s="16"/>
      <c r="B70" s="7" t="s">
        <v>78</v>
      </c>
      <c r="C70" s="43">
        <v>693</v>
      </c>
      <c r="D70" s="24">
        <v>-80.2</v>
      </c>
      <c r="E70" s="7"/>
      <c r="F70" s="27"/>
      <c r="G70" s="25"/>
      <c r="H70" s="26"/>
      <c r="J70" s="27"/>
      <c r="K70" s="25"/>
      <c r="L70" s="26"/>
      <c r="N70" s="27"/>
      <c r="O70" s="25"/>
      <c r="P70" s="26"/>
    </row>
    <row r="71" spans="1:16" ht="12.75">
      <c r="A71" s="16"/>
      <c r="B71" s="7" t="s">
        <v>208</v>
      </c>
      <c r="C71" s="43">
        <v>952</v>
      </c>
      <c r="D71" s="24">
        <v>-76.5</v>
      </c>
      <c r="E71" s="7"/>
      <c r="F71" s="27"/>
      <c r="G71" s="25"/>
      <c r="H71" s="26"/>
      <c r="J71" s="27"/>
      <c r="K71" s="25"/>
      <c r="L71" s="26"/>
      <c r="N71" s="27"/>
      <c r="O71" s="25"/>
      <c r="P71" s="26"/>
    </row>
    <row r="72" spans="1:16" ht="12.75">
      <c r="A72" s="16"/>
      <c r="B72" s="7" t="s">
        <v>79</v>
      </c>
      <c r="C72" s="43">
        <v>1184</v>
      </c>
      <c r="D72" s="24">
        <v>-66.4</v>
      </c>
      <c r="E72" s="7"/>
      <c r="F72" s="27"/>
      <c r="G72" s="25"/>
      <c r="H72" s="26"/>
      <c r="J72" s="27"/>
      <c r="K72" s="25"/>
      <c r="L72" s="26"/>
      <c r="N72" s="27"/>
      <c r="O72" s="25"/>
      <c r="P72" s="26"/>
    </row>
    <row r="73" spans="1:16" ht="12.75">
      <c r="A73" s="16"/>
      <c r="B73" s="7" t="s">
        <v>77</v>
      </c>
      <c r="C73" s="43">
        <v>1803</v>
      </c>
      <c r="D73" s="24">
        <v>-10.3</v>
      </c>
      <c r="E73" s="17"/>
      <c r="F73" s="27"/>
      <c r="G73" s="25"/>
      <c r="H73" s="26"/>
      <c r="J73" s="27"/>
      <c r="K73" s="25"/>
      <c r="L73" s="26"/>
      <c r="N73" s="27"/>
      <c r="O73" s="25"/>
      <c r="P73" s="26"/>
    </row>
    <row r="74" spans="1:11" ht="12.75">
      <c r="A74" s="16"/>
      <c r="C74" s="43">
        <v>1935</v>
      </c>
      <c r="D74" s="24">
        <v>-0.001</v>
      </c>
      <c r="E74" s="21"/>
      <c r="F74" s="21"/>
      <c r="G74" s="32"/>
      <c r="I74" s="21"/>
      <c r="J74" s="21"/>
      <c r="K74" s="32"/>
    </row>
    <row r="75" spans="1:11" ht="12.75">
      <c r="A75" s="29">
        <f>A67+1</f>
        <v>10</v>
      </c>
      <c r="B75" s="17"/>
      <c r="C75" s="25"/>
      <c r="E75" s="17"/>
      <c r="F75" s="17"/>
      <c r="G75" s="20"/>
      <c r="I75" s="17"/>
      <c r="J75" s="17"/>
      <c r="K75" s="20"/>
    </row>
    <row r="76" spans="1:11" ht="12.75">
      <c r="A76" s="29"/>
      <c r="B76" s="25"/>
      <c r="C76" s="26"/>
      <c r="E76" s="21"/>
      <c r="F76" s="25"/>
      <c r="G76" s="26"/>
      <c r="I76" s="21"/>
      <c r="J76" s="25"/>
      <c r="K76" s="26"/>
    </row>
    <row r="77" spans="1:11" ht="12.75">
      <c r="A77" s="29"/>
      <c r="B77" s="25"/>
      <c r="C77" s="26"/>
      <c r="E77" s="27"/>
      <c r="F77" s="25"/>
      <c r="G77" s="26"/>
      <c r="I77" s="27"/>
      <c r="J77" s="25"/>
      <c r="K77" s="26"/>
    </row>
    <row r="78" spans="1:11" ht="12.75">
      <c r="A78" s="29"/>
      <c r="B78" s="25"/>
      <c r="C78" s="26"/>
      <c r="E78" s="27"/>
      <c r="F78" s="25"/>
      <c r="G78" s="26"/>
      <c r="I78" s="27"/>
      <c r="J78" s="25"/>
      <c r="K78" s="26"/>
    </row>
    <row r="79" spans="1:11" ht="12.75">
      <c r="A79" s="29"/>
      <c r="B79" s="25"/>
      <c r="C79" s="26"/>
      <c r="E79" s="27"/>
      <c r="F79" s="25"/>
      <c r="G79" s="26"/>
      <c r="I79" s="27"/>
      <c r="J79" s="25"/>
      <c r="K79" s="26"/>
    </row>
    <row r="80" spans="1:11" ht="12.75">
      <c r="A80" s="29"/>
      <c r="B80" s="25"/>
      <c r="C80" s="26"/>
      <c r="E80" s="27"/>
      <c r="F80" s="25"/>
      <c r="G80" s="26"/>
      <c r="I80" s="27"/>
      <c r="J80" s="25"/>
      <c r="K80" s="26"/>
    </row>
    <row r="81" spans="1:11" ht="12.75">
      <c r="A81" s="29"/>
      <c r="B81" s="25"/>
      <c r="C81" s="26"/>
      <c r="E81" s="27"/>
      <c r="F81" s="25"/>
      <c r="G81" s="26"/>
      <c r="I81" s="27"/>
      <c r="J81" s="25"/>
      <c r="K81" s="26"/>
    </row>
    <row r="82" spans="1:11" ht="12.75">
      <c r="A82" s="29"/>
      <c r="B82" s="21"/>
      <c r="C82" s="53"/>
      <c r="E82" s="21"/>
      <c r="F82" s="21"/>
      <c r="G82" s="32"/>
      <c r="I82" s="21"/>
      <c r="J82" s="21"/>
      <c r="K82" s="32"/>
    </row>
    <row r="83" spans="1:11" ht="12.75">
      <c r="A83" s="16">
        <f>A75+1</f>
        <v>11</v>
      </c>
      <c r="B83" s="17"/>
      <c r="C83" s="19"/>
      <c r="E83" s="17"/>
      <c r="F83" s="17"/>
      <c r="G83" s="20"/>
      <c r="I83" s="17"/>
      <c r="J83" s="17"/>
      <c r="K83" s="20"/>
    </row>
    <row r="84" spans="1:11" ht="12.75">
      <c r="A84" s="16"/>
      <c r="B84" s="25"/>
      <c r="C84" s="26"/>
      <c r="E84" s="21"/>
      <c r="F84" s="25"/>
      <c r="G84" s="26"/>
      <c r="I84" s="21"/>
      <c r="J84" s="25"/>
      <c r="K84" s="26"/>
    </row>
    <row r="85" spans="1:11" ht="12.75">
      <c r="A85" s="16"/>
      <c r="B85" s="25"/>
      <c r="C85" s="26"/>
      <c r="E85" s="27"/>
      <c r="F85" s="25"/>
      <c r="G85" s="26"/>
      <c r="I85" s="27"/>
      <c r="J85" s="25"/>
      <c r="K85" s="26"/>
    </row>
    <row r="86" spans="1:11" ht="12.75">
      <c r="A86" s="16"/>
      <c r="B86" s="25"/>
      <c r="C86" s="26"/>
      <c r="E86" s="27"/>
      <c r="F86" s="25"/>
      <c r="G86" s="26"/>
      <c r="I86" s="27"/>
      <c r="J86" s="25"/>
      <c r="K86" s="26"/>
    </row>
    <row r="87" spans="1:11" ht="12.75">
      <c r="A87" s="16"/>
      <c r="B87" s="25"/>
      <c r="C87" s="26"/>
      <c r="E87" s="27"/>
      <c r="F87" s="25"/>
      <c r="G87" s="26"/>
      <c r="I87" s="27"/>
      <c r="J87" s="25"/>
      <c r="K87" s="26"/>
    </row>
    <row r="88" spans="1:11" ht="12.75">
      <c r="A88" s="16"/>
      <c r="B88" s="25"/>
      <c r="C88" s="26"/>
      <c r="E88" s="27"/>
      <c r="F88" s="25"/>
      <c r="G88" s="26"/>
      <c r="I88" s="27"/>
      <c r="J88" s="25"/>
      <c r="K88" s="26"/>
    </row>
    <row r="89" spans="1:11" ht="12.75">
      <c r="A89" s="16"/>
      <c r="B89" s="25"/>
      <c r="C89" s="26"/>
      <c r="E89" s="27"/>
      <c r="F89" s="25"/>
      <c r="G89" s="26"/>
      <c r="I89" s="27"/>
      <c r="J89" s="25"/>
      <c r="K89" s="26"/>
    </row>
    <row r="90" spans="1:11" ht="12.75">
      <c r="A90" s="16"/>
      <c r="B90" s="21"/>
      <c r="C90" s="53"/>
      <c r="E90" s="21"/>
      <c r="F90" s="21"/>
      <c r="G90" s="32"/>
      <c r="I90" s="21"/>
      <c r="J90" s="21"/>
      <c r="K90" s="32"/>
    </row>
    <row r="91" spans="1:11" ht="12.75">
      <c r="A91" s="29">
        <f>A83+1</f>
        <v>12</v>
      </c>
      <c r="B91" s="17"/>
      <c r="C91" s="19"/>
      <c r="E91" s="17"/>
      <c r="F91" s="17"/>
      <c r="G91" s="20"/>
      <c r="I91" s="17"/>
      <c r="J91" s="17"/>
      <c r="K91" s="20"/>
    </row>
    <row r="92" spans="1:11" ht="12.75">
      <c r="A92" s="29"/>
      <c r="B92" s="25"/>
      <c r="C92" s="26"/>
      <c r="E92" s="21"/>
      <c r="F92" s="25"/>
      <c r="G92" s="26"/>
      <c r="I92" s="21"/>
      <c r="J92" s="25"/>
      <c r="K92" s="26"/>
    </row>
    <row r="93" spans="1:11" ht="12.75">
      <c r="A93" s="29"/>
      <c r="B93" s="25"/>
      <c r="C93" s="26"/>
      <c r="E93" s="27"/>
      <c r="F93" s="25"/>
      <c r="G93" s="26"/>
      <c r="I93" s="27"/>
      <c r="J93" s="25"/>
      <c r="K93" s="26"/>
    </row>
    <row r="94" spans="1:11" ht="12.75">
      <c r="A94" s="29"/>
      <c r="B94" s="25"/>
      <c r="C94" s="26"/>
      <c r="E94" s="27"/>
      <c r="F94" s="25"/>
      <c r="G94" s="26"/>
      <c r="I94" s="27"/>
      <c r="J94" s="25"/>
      <c r="K94" s="26"/>
    </row>
    <row r="95" spans="1:11" ht="12.75">
      <c r="A95" s="29"/>
      <c r="B95" s="25"/>
      <c r="C95" s="26"/>
      <c r="E95" s="27"/>
      <c r="F95" s="25"/>
      <c r="G95" s="26"/>
      <c r="I95" s="27"/>
      <c r="J95" s="25"/>
      <c r="K95" s="26"/>
    </row>
    <row r="96" spans="1:11" ht="12.75">
      <c r="A96" s="29"/>
      <c r="B96" s="25"/>
      <c r="C96" s="26"/>
      <c r="E96" s="27"/>
      <c r="F96" s="25"/>
      <c r="G96" s="26"/>
      <c r="I96" s="27"/>
      <c r="J96" s="25"/>
      <c r="K96" s="26"/>
    </row>
    <row r="97" spans="1:11" ht="12.75">
      <c r="A97" s="29"/>
      <c r="B97" s="25"/>
      <c r="C97" s="26"/>
      <c r="E97" s="27"/>
      <c r="F97" s="25"/>
      <c r="G97" s="26"/>
      <c r="I97" s="27"/>
      <c r="J97" s="25"/>
      <c r="K97" s="26"/>
    </row>
    <row r="98" spans="1:11" ht="12.75">
      <c r="A98" s="29"/>
      <c r="B98" s="21"/>
      <c r="C98" s="53"/>
      <c r="E98" s="21"/>
      <c r="F98" s="21"/>
      <c r="G98" s="32"/>
      <c r="I98" s="21"/>
      <c r="J98" s="21"/>
      <c r="K98" s="32"/>
    </row>
    <row r="99" spans="1:11" ht="12.75">
      <c r="A99" s="16">
        <f>A91+1</f>
        <v>13</v>
      </c>
      <c r="B99" s="17"/>
      <c r="C99" s="19"/>
      <c r="E99" s="17"/>
      <c r="F99" s="17"/>
      <c r="G99" s="20"/>
      <c r="I99" s="17"/>
      <c r="J99" s="17"/>
      <c r="K99" s="20"/>
    </row>
    <row r="100" spans="1:11" ht="12.75">
      <c r="A100" s="16"/>
      <c r="B100" s="25"/>
      <c r="C100" s="26"/>
      <c r="E100" s="21"/>
      <c r="F100" s="25"/>
      <c r="G100" s="26"/>
      <c r="I100" s="21"/>
      <c r="J100" s="25"/>
      <c r="K100" s="26"/>
    </row>
    <row r="101" spans="1:11" ht="12.75">
      <c r="A101" s="16"/>
      <c r="B101" s="25"/>
      <c r="C101" s="26"/>
      <c r="E101" s="27"/>
      <c r="F101" s="25"/>
      <c r="G101" s="26"/>
      <c r="I101" s="27"/>
      <c r="J101" s="25"/>
      <c r="K101" s="26"/>
    </row>
    <row r="102" spans="1:11" ht="12.75">
      <c r="A102" s="16"/>
      <c r="B102" s="25"/>
      <c r="C102" s="26"/>
      <c r="E102" s="27"/>
      <c r="F102" s="25"/>
      <c r="G102" s="26"/>
      <c r="I102" s="27"/>
      <c r="J102" s="25"/>
      <c r="K102" s="26"/>
    </row>
    <row r="103" spans="1:11" ht="12.75">
      <c r="A103" s="16"/>
      <c r="B103" s="25"/>
      <c r="C103" s="26"/>
      <c r="E103" s="27"/>
      <c r="F103" s="25"/>
      <c r="G103" s="26"/>
      <c r="I103" s="27"/>
      <c r="J103" s="25"/>
      <c r="K103" s="26"/>
    </row>
    <row r="104" spans="1:11" ht="12.75">
      <c r="A104" s="16"/>
      <c r="B104" s="25"/>
      <c r="C104" s="26"/>
      <c r="E104" s="27"/>
      <c r="F104" s="25"/>
      <c r="G104" s="26"/>
      <c r="I104" s="27"/>
      <c r="J104" s="25"/>
      <c r="K104" s="26"/>
    </row>
    <row r="105" spans="1:11" ht="12.75">
      <c r="A105" s="16"/>
      <c r="B105" s="25"/>
      <c r="C105" s="26"/>
      <c r="E105" s="27"/>
      <c r="F105" s="25"/>
      <c r="G105" s="26"/>
      <c r="I105" s="27"/>
      <c r="J105" s="25"/>
      <c r="K105" s="26"/>
    </row>
    <row r="106" spans="1:11" ht="12.75">
      <c r="A106" s="16"/>
      <c r="B106" s="21"/>
      <c r="C106" s="53"/>
      <c r="E106" s="21"/>
      <c r="F106" s="21"/>
      <c r="G106" s="32"/>
      <c r="I106" s="21"/>
      <c r="J106" s="21"/>
      <c r="K106" s="32"/>
    </row>
    <row r="107" spans="1:16" ht="12.75">
      <c r="A107" s="29">
        <f>A99+1</f>
        <v>14</v>
      </c>
      <c r="C107" s="43"/>
      <c r="D107" s="24"/>
      <c r="F107" s="17"/>
      <c r="G107" s="17"/>
      <c r="H107" s="20"/>
      <c r="J107" s="17"/>
      <c r="K107" s="17"/>
      <c r="L107" s="20"/>
      <c r="N107" s="17"/>
      <c r="O107" s="17"/>
      <c r="P107" s="20"/>
    </row>
    <row r="108" spans="1:16" ht="12.75">
      <c r="A108" s="29"/>
      <c r="B108" s="17"/>
      <c r="C108" s="17"/>
      <c r="D108" s="19"/>
      <c r="F108" s="21"/>
      <c r="G108" s="25"/>
      <c r="H108" s="26"/>
      <c r="J108" s="21"/>
      <c r="K108" s="25"/>
      <c r="L108" s="26"/>
      <c r="N108" s="21"/>
      <c r="O108" s="27"/>
      <c r="P108" s="26"/>
    </row>
    <row r="109" spans="1:16" ht="12.75">
      <c r="A109" s="29"/>
      <c r="B109" s="33"/>
      <c r="C109" s="43"/>
      <c r="D109" s="24"/>
      <c r="F109" s="27"/>
      <c r="G109" s="25"/>
      <c r="H109" s="26"/>
      <c r="J109" s="27"/>
      <c r="K109" s="25"/>
      <c r="L109" s="26"/>
      <c r="N109" s="27"/>
      <c r="O109" s="27"/>
      <c r="P109" s="26"/>
    </row>
    <row r="110" spans="1:16" ht="12.75">
      <c r="A110" s="29"/>
      <c r="C110" s="43"/>
      <c r="D110" s="24"/>
      <c r="F110" s="27"/>
      <c r="G110" s="25"/>
      <c r="H110" s="26"/>
      <c r="J110" s="27"/>
      <c r="K110" s="25"/>
      <c r="L110" s="26"/>
      <c r="N110" s="27"/>
      <c r="O110" s="27"/>
      <c r="P110" s="26"/>
    </row>
    <row r="111" spans="1:16" ht="12.75">
      <c r="A111" s="29"/>
      <c r="B111" s="44"/>
      <c r="C111" s="43"/>
      <c r="D111" s="24"/>
      <c r="F111" s="27"/>
      <c r="G111" s="25"/>
      <c r="H111" s="26"/>
      <c r="J111" s="27"/>
      <c r="K111" s="25"/>
      <c r="L111" s="26"/>
      <c r="N111" s="27"/>
      <c r="O111" s="27"/>
      <c r="P111" s="26"/>
    </row>
    <row r="112" spans="1:16" ht="12.75">
      <c r="A112" s="29"/>
      <c r="C112" s="43"/>
      <c r="D112" s="24"/>
      <c r="F112" s="27"/>
      <c r="G112" s="25"/>
      <c r="H112" s="26"/>
      <c r="J112" s="27"/>
      <c r="K112" s="25"/>
      <c r="L112" s="26"/>
      <c r="N112" s="27"/>
      <c r="O112" s="27"/>
      <c r="P112" s="26"/>
    </row>
    <row r="113" spans="1:16" ht="12.75">
      <c r="A113" s="29"/>
      <c r="C113" s="43"/>
      <c r="D113" s="24"/>
      <c r="F113" s="27"/>
      <c r="G113" s="25"/>
      <c r="H113" s="26"/>
      <c r="J113" s="27"/>
      <c r="K113" s="25"/>
      <c r="L113" s="26"/>
      <c r="N113" s="27"/>
      <c r="O113" s="27"/>
      <c r="P113" s="26"/>
    </row>
    <row r="114" spans="1:16" ht="12.75">
      <c r="A114" s="29"/>
      <c r="C114" s="43"/>
      <c r="D114" s="24"/>
      <c r="F114" s="21"/>
      <c r="G114" s="21"/>
      <c r="H114" s="32"/>
      <c r="J114" s="21"/>
      <c r="K114" s="21"/>
      <c r="L114" s="32"/>
      <c r="N114" s="21"/>
      <c r="O114" s="21"/>
      <c r="P114" s="32"/>
    </row>
    <row r="115" spans="1:16" ht="12.75">
      <c r="A115" s="16">
        <f>A107+1</f>
        <v>15</v>
      </c>
      <c r="B115" s="17"/>
      <c r="C115" s="17"/>
      <c r="D115" s="19"/>
      <c r="F115" s="17"/>
      <c r="G115" s="17"/>
      <c r="H115" s="20"/>
      <c r="J115" s="17"/>
      <c r="K115" s="17"/>
      <c r="L115" s="20"/>
      <c r="N115" s="17"/>
      <c r="O115" s="17"/>
      <c r="P115" s="20"/>
    </row>
    <row r="116" spans="1:16" ht="12.75">
      <c r="A116" s="16"/>
      <c r="B116" s="33"/>
      <c r="C116" s="43"/>
      <c r="D116" s="24"/>
      <c r="F116" s="21"/>
      <c r="G116" s="25"/>
      <c r="H116" s="26"/>
      <c r="J116" s="21"/>
      <c r="K116" s="25"/>
      <c r="L116" s="26"/>
      <c r="N116" s="21"/>
      <c r="O116" s="27"/>
      <c r="P116" s="26"/>
    </row>
    <row r="117" spans="1:16" ht="12.75">
      <c r="A117" s="16"/>
      <c r="C117" s="43"/>
      <c r="D117" s="24"/>
      <c r="F117" s="27"/>
      <c r="G117" s="25"/>
      <c r="H117" s="26"/>
      <c r="I117" s="57"/>
      <c r="J117" s="27"/>
      <c r="K117" s="25"/>
      <c r="L117" s="26"/>
      <c r="M117" s="57"/>
      <c r="N117" s="27"/>
      <c r="O117" s="27"/>
      <c r="P117" s="57"/>
    </row>
    <row r="118" spans="1:16" ht="12.75">
      <c r="A118" s="16"/>
      <c r="B118" s="44"/>
      <c r="C118" s="43"/>
      <c r="D118" s="24"/>
      <c r="F118" s="27"/>
      <c r="G118" s="25"/>
      <c r="H118" s="57"/>
      <c r="I118" s="57"/>
      <c r="J118" s="27"/>
      <c r="K118" s="25"/>
      <c r="L118" s="26"/>
      <c r="M118" s="57"/>
      <c r="N118" s="27"/>
      <c r="O118" s="27"/>
      <c r="P118" s="57"/>
    </row>
    <row r="119" spans="1:16" ht="12.75">
      <c r="A119" s="16"/>
      <c r="C119" s="43"/>
      <c r="D119" s="24"/>
      <c r="F119" s="27"/>
      <c r="G119" s="25"/>
      <c r="H119" s="57"/>
      <c r="I119" s="57"/>
      <c r="J119" s="27"/>
      <c r="K119" s="25"/>
      <c r="L119" s="57"/>
      <c r="M119" s="57"/>
      <c r="N119" s="27"/>
      <c r="O119" s="27"/>
      <c r="P119" s="57"/>
    </row>
    <row r="120" spans="1:16" ht="12.75">
      <c r="A120" s="16"/>
      <c r="C120" s="43"/>
      <c r="D120" s="24"/>
      <c r="F120" s="27"/>
      <c r="G120" s="25"/>
      <c r="H120" s="57"/>
      <c r="I120" s="57"/>
      <c r="J120" s="27"/>
      <c r="K120" s="25"/>
      <c r="L120" s="57"/>
      <c r="M120" s="57"/>
      <c r="N120" s="27"/>
      <c r="O120" s="27"/>
      <c r="P120" s="57"/>
    </row>
    <row r="121" spans="1:16" ht="12.75">
      <c r="A121" s="16"/>
      <c r="C121" s="43"/>
      <c r="D121" s="24"/>
      <c r="F121" s="27"/>
      <c r="G121" s="25"/>
      <c r="H121" s="57"/>
      <c r="I121" s="57"/>
      <c r="J121" s="27"/>
      <c r="K121" s="25"/>
      <c r="L121" s="57"/>
      <c r="M121" s="57"/>
      <c r="N121" s="27"/>
      <c r="O121" s="27"/>
      <c r="P121" s="57"/>
    </row>
    <row r="122" spans="1:16" ht="12.75">
      <c r="A122" s="16"/>
      <c r="F122" s="21"/>
      <c r="G122" s="21"/>
      <c r="H122" s="32"/>
      <c r="I122" s="32"/>
      <c r="J122" s="21"/>
      <c r="K122" s="21"/>
      <c r="L122" s="32"/>
      <c r="M122" s="32"/>
      <c r="N122" s="21"/>
      <c r="O122" s="21"/>
      <c r="P122" s="32"/>
    </row>
    <row r="123" spans="1:14" ht="12.75">
      <c r="A123" s="29">
        <f>A115+1</f>
        <v>16</v>
      </c>
      <c r="F123" s="17"/>
      <c r="G123" s="17"/>
      <c r="H123" s="20"/>
      <c r="I123" s="20"/>
      <c r="J123" s="17"/>
      <c r="K123" s="17"/>
      <c r="L123" s="20"/>
      <c r="M123" s="17"/>
      <c r="N123" s="17"/>
    </row>
    <row r="124" spans="1:14" ht="12.75">
      <c r="A124" s="29"/>
      <c r="K124" s="27"/>
      <c r="N124" s="21"/>
    </row>
    <row r="125" spans="1:14" ht="12.75">
      <c r="A125" s="29"/>
      <c r="K125" s="27"/>
      <c r="N125" s="27"/>
    </row>
    <row r="126" spans="1:14" ht="12.75">
      <c r="A126" s="29"/>
      <c r="K126" s="27"/>
      <c r="N126" s="27"/>
    </row>
    <row r="127" spans="1:14" ht="12.75">
      <c r="A127" s="29"/>
      <c r="K127" s="27"/>
      <c r="N127" s="27"/>
    </row>
    <row r="128" spans="1:14" ht="12.75">
      <c r="A128" s="29"/>
      <c r="K128" s="27"/>
      <c r="N128" s="27"/>
    </row>
    <row r="129" spans="1:14" ht="12.75">
      <c r="A129" s="29"/>
      <c r="K129" s="27"/>
      <c r="N129" s="27"/>
    </row>
    <row r="130" spans="1:14" ht="12.75">
      <c r="A130" s="29"/>
      <c r="K130" s="21"/>
      <c r="N130" s="21"/>
    </row>
    <row r="131" spans="1:14" ht="12.75">
      <c r="A131" s="16">
        <f>A123+1</f>
        <v>17</v>
      </c>
      <c r="K131" s="17"/>
      <c r="N131" s="17"/>
    </row>
    <row r="132" spans="1:14" ht="12.75">
      <c r="A132" s="16"/>
      <c r="K132" s="27"/>
      <c r="N132" s="21"/>
    </row>
    <row r="133" spans="1:14" ht="12.75">
      <c r="A133" s="16"/>
      <c r="K133" s="27"/>
      <c r="N133" s="27"/>
    </row>
    <row r="134" spans="1:14" ht="12.75">
      <c r="A134" s="16"/>
      <c r="K134" s="27"/>
      <c r="N134" s="27"/>
    </row>
    <row r="135" spans="1:14" ht="12.75">
      <c r="A135" s="16"/>
      <c r="N135" s="27"/>
    </row>
    <row r="136" spans="1:14" ht="12.75">
      <c r="A136" s="16"/>
      <c r="N136" s="27"/>
    </row>
    <row r="137" spans="1:14" ht="12.75">
      <c r="A137" s="16"/>
      <c r="N137" s="27"/>
    </row>
    <row r="138" spans="1:14" ht="12.75">
      <c r="A138" s="16"/>
      <c r="N138" s="21"/>
    </row>
    <row r="139" ht="12.75">
      <c r="A139" s="29">
        <f>A131+1</f>
        <v>18</v>
      </c>
    </row>
    <row r="140" ht="12.75">
      <c r="A140" s="29"/>
    </row>
    <row r="141" ht="12.75">
      <c r="A141" s="29"/>
    </row>
    <row r="142" ht="12.75">
      <c r="A142" s="29"/>
    </row>
    <row r="143" ht="12.75">
      <c r="A143" s="29"/>
    </row>
    <row r="144" ht="12.75">
      <c r="A144" s="29"/>
    </row>
    <row r="145" ht="12.75">
      <c r="A145" s="29"/>
    </row>
    <row r="146" ht="12.75">
      <c r="A146" s="29"/>
    </row>
    <row r="147" ht="12.75">
      <c r="A147" s="16">
        <f>A139+1</f>
        <v>19</v>
      </c>
    </row>
    <row r="148" ht="12.75">
      <c r="A148" s="16"/>
    </row>
    <row r="149" ht="12.75">
      <c r="A149" s="16"/>
    </row>
    <row r="150" ht="12.75">
      <c r="A150" s="16"/>
    </row>
    <row r="151" ht="12.75">
      <c r="A151" s="16"/>
    </row>
    <row r="152" ht="12.75">
      <c r="A152" s="16"/>
    </row>
    <row r="153" ht="12.75">
      <c r="A153" s="16"/>
    </row>
    <row r="154" spans="1:4" ht="12.75">
      <c r="A154" s="16"/>
      <c r="B154" s="49"/>
      <c r="C154" s="50"/>
      <c r="D154" s="50"/>
    </row>
    <row r="155" spans="1:4" ht="15.75">
      <c r="A155" s="29">
        <v>1</v>
      </c>
      <c r="B155" s="17" t="s">
        <v>80</v>
      </c>
      <c r="C155" s="17" t="s">
        <v>76</v>
      </c>
      <c r="D155" s="19" t="s">
        <v>96</v>
      </c>
    </row>
    <row r="156" spans="1:4" ht="15.75">
      <c r="A156" s="29"/>
      <c r="B156" s="33" t="s">
        <v>258</v>
      </c>
      <c r="C156" s="43">
        <v>0</v>
      </c>
      <c r="D156" s="24">
        <v>-20.6</v>
      </c>
    </row>
    <row r="157" spans="1:4" ht="12.75">
      <c r="A157" s="29"/>
      <c r="B157" s="7" t="s">
        <v>207</v>
      </c>
      <c r="C157" s="43">
        <v>490</v>
      </c>
      <c r="D157" s="24">
        <v>-25.8</v>
      </c>
    </row>
    <row r="158" spans="1:4" ht="12.75">
      <c r="A158" s="29"/>
      <c r="B158" s="44" t="s">
        <v>208</v>
      </c>
      <c r="C158" s="43">
        <v>952</v>
      </c>
      <c r="D158" s="24">
        <v>-28.3</v>
      </c>
    </row>
    <row r="159" spans="1:4" ht="12.75">
      <c r="A159" s="29"/>
      <c r="B159" s="7" t="s">
        <v>77</v>
      </c>
      <c r="C159" s="43">
        <v>1153</v>
      </c>
      <c r="D159" s="24">
        <v>-23.4</v>
      </c>
    </row>
    <row r="160" spans="1:4" ht="12.75">
      <c r="A160" s="29"/>
      <c r="C160" s="43">
        <v>1200</v>
      </c>
      <c r="D160" s="24">
        <v>-22.3</v>
      </c>
    </row>
    <row r="161" spans="1:4" ht="12.75">
      <c r="A161" s="29"/>
      <c r="C161" s="43"/>
      <c r="D161" s="24"/>
    </row>
    <row r="162" spans="1:4" ht="12.75">
      <c r="A162" s="29"/>
      <c r="C162" s="43"/>
      <c r="D162" s="24"/>
    </row>
    <row r="163" spans="1:4" ht="15.75">
      <c r="A163" s="16">
        <f>A155+1</f>
        <v>2</v>
      </c>
      <c r="B163" s="17" t="s">
        <v>84</v>
      </c>
      <c r="C163" s="17" t="s">
        <v>76</v>
      </c>
      <c r="D163" s="19" t="s">
        <v>96</v>
      </c>
    </row>
    <row r="164" spans="1:4" ht="15.75">
      <c r="A164" s="16"/>
      <c r="B164" s="33" t="s">
        <v>264</v>
      </c>
      <c r="C164" s="43">
        <v>0</v>
      </c>
      <c r="D164" s="24">
        <v>-71.3</v>
      </c>
    </row>
    <row r="165" spans="1:4" ht="12.75">
      <c r="A165" s="16"/>
      <c r="B165" s="7" t="s">
        <v>207</v>
      </c>
      <c r="C165" s="43">
        <v>490</v>
      </c>
      <c r="D165" s="24">
        <v>-68.2</v>
      </c>
    </row>
    <row r="166" spans="1:4" ht="12.75">
      <c r="A166" s="16"/>
      <c r="B166" s="44" t="s">
        <v>78</v>
      </c>
      <c r="C166" s="43">
        <v>594</v>
      </c>
      <c r="D166" s="24">
        <v>-67</v>
      </c>
    </row>
    <row r="167" spans="1:4" ht="12.75">
      <c r="A167" s="16"/>
      <c r="B167" s="7" t="s">
        <v>208</v>
      </c>
      <c r="C167" s="43">
        <v>952</v>
      </c>
      <c r="D167" s="24">
        <v>-61.1</v>
      </c>
    </row>
    <row r="168" spans="1:4" ht="12.75">
      <c r="A168" s="16"/>
      <c r="B168" s="7" t="s">
        <v>5</v>
      </c>
      <c r="C168" s="43">
        <v>1038</v>
      </c>
      <c r="D168" s="24">
        <v>-57.2</v>
      </c>
    </row>
    <row r="169" spans="1:4" ht="12.75">
      <c r="A169" s="16"/>
      <c r="B169" s="7" t="s">
        <v>77</v>
      </c>
      <c r="C169" s="43">
        <v>1541</v>
      </c>
      <c r="D169" s="24">
        <v>-11.2</v>
      </c>
    </row>
    <row r="170" spans="1:4" ht="12.75">
      <c r="A170" s="16"/>
      <c r="C170" s="43">
        <v>1680</v>
      </c>
      <c r="D170" s="24">
        <v>1.4</v>
      </c>
    </row>
    <row r="171" spans="1:4" ht="15.75">
      <c r="A171" s="29">
        <f>A163+1</f>
        <v>3</v>
      </c>
      <c r="B171" s="17" t="s">
        <v>15</v>
      </c>
      <c r="C171" s="17" t="s">
        <v>76</v>
      </c>
      <c r="D171" s="19" t="s">
        <v>96</v>
      </c>
    </row>
    <row r="172" spans="1:4" ht="15.75">
      <c r="A172" s="29"/>
      <c r="B172" s="33" t="s">
        <v>257</v>
      </c>
      <c r="C172" s="43">
        <v>0</v>
      </c>
      <c r="D172" s="24">
        <v>-18.9</v>
      </c>
    </row>
    <row r="173" spans="1:4" ht="12.75">
      <c r="A173" s="29"/>
      <c r="B173" s="7" t="s">
        <v>207</v>
      </c>
      <c r="C173" s="43">
        <v>490</v>
      </c>
      <c r="D173" s="24">
        <v>-23.4</v>
      </c>
    </row>
    <row r="174" spans="1:4" ht="12.75">
      <c r="A174" s="29"/>
      <c r="B174" s="7" t="s">
        <v>208</v>
      </c>
      <c r="C174" s="43">
        <v>952</v>
      </c>
      <c r="D174" s="24">
        <v>-25.2</v>
      </c>
    </row>
    <row r="175" spans="1:4" ht="12.75">
      <c r="A175" s="29"/>
      <c r="C175" s="43"/>
      <c r="D175" s="24"/>
    </row>
    <row r="176" spans="1:4" ht="12.75">
      <c r="A176" s="29"/>
      <c r="C176" s="43"/>
      <c r="D176" s="24"/>
    </row>
    <row r="177" spans="1:4" ht="12.75">
      <c r="A177" s="29"/>
      <c r="C177" s="43"/>
      <c r="D177" s="24"/>
    </row>
    <row r="178" spans="1:4" ht="12.75">
      <c r="A178" s="29"/>
      <c r="C178" s="43"/>
      <c r="D178" s="24"/>
    </row>
    <row r="179" spans="1:4" ht="15.75">
      <c r="A179" s="16">
        <f>A171+1</f>
        <v>4</v>
      </c>
      <c r="B179" s="17" t="s">
        <v>18</v>
      </c>
      <c r="C179" s="17" t="s">
        <v>76</v>
      </c>
      <c r="D179" s="19" t="s">
        <v>96</v>
      </c>
    </row>
    <row r="180" spans="1:4" ht="15.75">
      <c r="A180" s="16"/>
      <c r="B180" s="33" t="s">
        <v>262</v>
      </c>
      <c r="C180" s="43">
        <v>0</v>
      </c>
      <c r="D180" s="24">
        <v>-39.4</v>
      </c>
    </row>
    <row r="181" spans="1:4" ht="12.75">
      <c r="A181" s="16"/>
      <c r="B181" s="7" t="s">
        <v>207</v>
      </c>
      <c r="C181" s="43">
        <v>490</v>
      </c>
      <c r="D181" s="24">
        <v>-40.6</v>
      </c>
    </row>
    <row r="182" spans="1:4" ht="12.75">
      <c r="A182" s="16"/>
      <c r="B182" s="44" t="s">
        <v>208</v>
      </c>
      <c r="C182" s="43">
        <v>952</v>
      </c>
      <c r="D182" s="24">
        <v>-39.4</v>
      </c>
    </row>
    <row r="183" spans="1:4" ht="12.75">
      <c r="A183" s="16"/>
      <c r="B183" s="7" t="s">
        <v>5</v>
      </c>
      <c r="C183" s="43">
        <v>1195</v>
      </c>
      <c r="D183" s="24">
        <v>-30.7</v>
      </c>
    </row>
    <row r="184" spans="1:4" ht="12.75">
      <c r="A184" s="16"/>
      <c r="B184" s="7" t="s">
        <v>78</v>
      </c>
      <c r="C184" s="43">
        <v>1213</v>
      </c>
      <c r="D184" s="24">
        <v>-31.5</v>
      </c>
    </row>
    <row r="185" spans="1:4" ht="12.75">
      <c r="A185" s="16"/>
      <c r="C185" s="43">
        <v>1500</v>
      </c>
      <c r="D185" s="24">
        <v>-38</v>
      </c>
    </row>
    <row r="186" spans="1:4" ht="12.75">
      <c r="A186" s="16"/>
      <c r="C186" s="43"/>
      <c r="D186" s="24"/>
    </row>
    <row r="187" spans="1:4" ht="15.75">
      <c r="A187" s="29">
        <f>A179+1</f>
        <v>5</v>
      </c>
      <c r="B187" s="17" t="s">
        <v>21</v>
      </c>
      <c r="C187" s="40" t="s">
        <v>76</v>
      </c>
      <c r="D187" s="19" t="s">
        <v>96</v>
      </c>
    </row>
    <row r="188" spans="1:4" ht="15.75">
      <c r="A188" s="29"/>
      <c r="B188" s="33" t="s">
        <v>259</v>
      </c>
      <c r="C188" s="43">
        <v>0</v>
      </c>
      <c r="D188" s="24">
        <v>-25.1</v>
      </c>
    </row>
    <row r="189" spans="1:4" ht="12.75">
      <c r="A189" s="29"/>
      <c r="B189" s="7" t="s">
        <v>207</v>
      </c>
      <c r="C189" s="43">
        <v>490</v>
      </c>
      <c r="D189" s="24">
        <v>-22.5</v>
      </c>
    </row>
    <row r="190" spans="1:4" ht="12.75">
      <c r="A190" s="29"/>
      <c r="B190" s="44" t="s">
        <v>79</v>
      </c>
      <c r="C190" s="43">
        <v>630</v>
      </c>
      <c r="D190" s="24">
        <v>-21.2</v>
      </c>
    </row>
    <row r="191" spans="1:4" ht="12.75">
      <c r="A191" s="29"/>
      <c r="B191" s="7" t="s">
        <v>208</v>
      </c>
      <c r="C191" s="43">
        <v>952</v>
      </c>
      <c r="D191" s="24">
        <v>-3</v>
      </c>
    </row>
    <row r="192" spans="1:4" ht="12.75">
      <c r="A192" s="29"/>
      <c r="B192" s="7" t="s">
        <v>77</v>
      </c>
      <c r="C192" s="43">
        <v>1072</v>
      </c>
      <c r="D192" s="24">
        <v>7.1</v>
      </c>
    </row>
    <row r="193" spans="1:4" ht="12.75">
      <c r="A193" s="29"/>
      <c r="C193" s="43">
        <v>1200</v>
      </c>
      <c r="D193" s="24">
        <v>16.5</v>
      </c>
    </row>
    <row r="194" spans="1:4" ht="12.75">
      <c r="A194" s="29"/>
      <c r="C194" s="43"/>
      <c r="D194" s="24"/>
    </row>
    <row r="195" spans="1:4" ht="15.75">
      <c r="A195" s="16">
        <f>A187+1</f>
        <v>6</v>
      </c>
      <c r="B195" s="17" t="s">
        <v>28</v>
      </c>
      <c r="C195" s="40" t="s">
        <v>76</v>
      </c>
      <c r="D195" s="19" t="s">
        <v>96</v>
      </c>
    </row>
    <row r="196" spans="1:4" ht="15.75">
      <c r="A196" s="16"/>
      <c r="B196" s="33" t="s">
        <v>263</v>
      </c>
      <c r="C196" s="43">
        <v>0</v>
      </c>
      <c r="D196" s="24">
        <v>-56</v>
      </c>
    </row>
    <row r="197" spans="1:4" ht="12.75">
      <c r="A197" s="16"/>
      <c r="B197" s="7" t="s">
        <v>207</v>
      </c>
      <c r="C197" s="43">
        <v>490</v>
      </c>
      <c r="D197" s="24">
        <v>-59.8</v>
      </c>
    </row>
    <row r="198" spans="1:4" ht="12.75">
      <c r="A198" s="16"/>
      <c r="B198" s="7" t="s">
        <v>208</v>
      </c>
      <c r="C198" s="43">
        <v>952</v>
      </c>
      <c r="D198" s="24">
        <v>-61</v>
      </c>
    </row>
    <row r="199" spans="1:4" ht="12.75">
      <c r="A199" s="16"/>
      <c r="C199" s="43">
        <v>1200</v>
      </c>
      <c r="D199" s="24">
        <v>-54.4</v>
      </c>
    </row>
    <row r="200" spans="1:4" ht="12.75">
      <c r="A200" s="16"/>
      <c r="B200" s="44"/>
      <c r="C200" s="43"/>
      <c r="D200" s="81"/>
    </row>
    <row r="201" spans="1:4" ht="12.75">
      <c r="A201" s="16"/>
      <c r="C201" s="43"/>
      <c r="D201" s="81"/>
    </row>
    <row r="202" spans="1:4" ht="12.75">
      <c r="A202" s="16"/>
      <c r="C202" s="43"/>
      <c r="D202" s="24"/>
    </row>
    <row r="203" spans="1:4" ht="15.75">
      <c r="A203" s="29">
        <f>A195+1</f>
        <v>7</v>
      </c>
      <c r="B203" s="17" t="s">
        <v>36</v>
      </c>
      <c r="C203" s="40" t="s">
        <v>76</v>
      </c>
      <c r="D203" s="19" t="s">
        <v>96</v>
      </c>
    </row>
    <row r="204" spans="1:4" ht="15.75">
      <c r="A204" s="29"/>
      <c r="B204" s="33" t="s">
        <v>261</v>
      </c>
      <c r="C204" s="43">
        <v>0</v>
      </c>
      <c r="D204" s="24">
        <v>-36</v>
      </c>
    </row>
    <row r="205" spans="1:4" ht="12.75">
      <c r="A205" s="29"/>
      <c r="B205" s="44" t="s">
        <v>207</v>
      </c>
      <c r="C205" s="43">
        <v>490</v>
      </c>
      <c r="D205" s="24">
        <v>-34.9</v>
      </c>
    </row>
    <row r="206" spans="1:4" ht="12.75">
      <c r="A206" s="29"/>
      <c r="B206" s="7" t="s">
        <v>78</v>
      </c>
      <c r="C206" s="43">
        <v>601</v>
      </c>
      <c r="D206" s="24">
        <v>-34.1</v>
      </c>
    </row>
    <row r="207" spans="1:4" ht="12.75">
      <c r="A207" s="29"/>
      <c r="B207" s="7" t="s">
        <v>208</v>
      </c>
      <c r="C207" s="43">
        <v>952</v>
      </c>
      <c r="D207" s="24">
        <v>-30.1</v>
      </c>
    </row>
    <row r="208" spans="1:4" ht="12.75">
      <c r="A208" s="29"/>
      <c r="B208" s="7" t="s">
        <v>77</v>
      </c>
      <c r="C208" s="43">
        <v>1349</v>
      </c>
      <c r="D208" s="24">
        <v>-14</v>
      </c>
    </row>
    <row r="209" spans="1:4" ht="12.75">
      <c r="A209" s="29"/>
      <c r="B209" s="7" t="s">
        <v>5</v>
      </c>
      <c r="C209" s="43">
        <v>1531</v>
      </c>
      <c r="D209" s="24">
        <v>-8.8</v>
      </c>
    </row>
    <row r="210" spans="1:4" ht="12.75">
      <c r="A210" s="29"/>
      <c r="C210" s="43">
        <v>1700</v>
      </c>
      <c r="D210" s="24">
        <v>-14.1</v>
      </c>
    </row>
    <row r="211" spans="1:4" ht="15.75">
      <c r="A211" s="16">
        <f>A203+1</f>
        <v>8</v>
      </c>
      <c r="B211" s="17" t="s">
        <v>50</v>
      </c>
      <c r="C211" s="40" t="s">
        <v>76</v>
      </c>
      <c r="D211" s="19" t="s">
        <v>96</v>
      </c>
    </row>
    <row r="212" spans="1:4" ht="15.75">
      <c r="A212" s="16"/>
      <c r="B212" s="33" t="s">
        <v>260</v>
      </c>
      <c r="C212" s="43">
        <v>0</v>
      </c>
      <c r="D212" s="24">
        <v>-32.8</v>
      </c>
    </row>
    <row r="213" spans="1:4" ht="12.75">
      <c r="A213" s="16"/>
      <c r="B213" s="7" t="s">
        <v>207</v>
      </c>
      <c r="C213" s="43">
        <v>490</v>
      </c>
      <c r="D213" s="24">
        <v>-32.9</v>
      </c>
    </row>
    <row r="214" spans="1:4" ht="12.75">
      <c r="A214" s="16"/>
      <c r="B214" s="44" t="s">
        <v>78</v>
      </c>
      <c r="C214" s="43">
        <v>505</v>
      </c>
      <c r="D214" s="24">
        <v>-32.8</v>
      </c>
    </row>
    <row r="215" spans="1:4" ht="12.75">
      <c r="A215" s="16"/>
      <c r="B215" s="7" t="s">
        <v>208</v>
      </c>
      <c r="C215" s="43">
        <v>952</v>
      </c>
      <c r="D215" s="24">
        <v>-27.5</v>
      </c>
    </row>
    <row r="216" spans="1:4" ht="12.75">
      <c r="A216" s="16"/>
      <c r="B216" s="7" t="s">
        <v>77</v>
      </c>
      <c r="C216" s="43">
        <v>1133</v>
      </c>
      <c r="D216" s="24">
        <v>-20.1</v>
      </c>
    </row>
    <row r="217" spans="1:4" ht="12.75">
      <c r="A217" s="16"/>
      <c r="B217" s="7" t="s">
        <v>5</v>
      </c>
      <c r="C217" s="43">
        <v>1506</v>
      </c>
      <c r="D217" s="24">
        <v>-9.1</v>
      </c>
    </row>
    <row r="218" spans="1:4" ht="12.75">
      <c r="A218" s="16"/>
      <c r="C218" s="43">
        <v>1700</v>
      </c>
      <c r="D218" s="24">
        <v>-14</v>
      </c>
    </row>
    <row r="219" spans="1:4" ht="15.75">
      <c r="A219" s="29">
        <f>A211+1</f>
        <v>9</v>
      </c>
      <c r="B219" s="17" t="s">
        <v>61</v>
      </c>
      <c r="C219" s="40" t="s">
        <v>76</v>
      </c>
      <c r="D219" s="19" t="s">
        <v>96</v>
      </c>
    </row>
    <row r="220" spans="1:4" ht="15.75">
      <c r="A220" s="29"/>
      <c r="B220" s="33" t="s">
        <v>265</v>
      </c>
      <c r="C220" s="43">
        <v>0</v>
      </c>
      <c r="D220" s="24">
        <v>-84</v>
      </c>
    </row>
    <row r="221" spans="1:4" ht="12.75">
      <c r="A221" s="29"/>
      <c r="B221" s="7" t="s">
        <v>207</v>
      </c>
      <c r="C221" s="43">
        <v>490</v>
      </c>
      <c r="D221" s="24">
        <v>-82.1</v>
      </c>
    </row>
    <row r="222" spans="1:4" ht="12.75">
      <c r="A222" s="29"/>
      <c r="B222" s="44" t="s">
        <v>78</v>
      </c>
      <c r="C222" s="43">
        <v>693</v>
      </c>
      <c r="D222" s="24">
        <v>-80.2</v>
      </c>
    </row>
    <row r="223" spans="1:4" ht="12.75">
      <c r="A223" s="29"/>
      <c r="B223" s="7" t="s">
        <v>208</v>
      </c>
      <c r="C223" s="43">
        <v>952</v>
      </c>
      <c r="D223" s="24">
        <v>-76.5</v>
      </c>
    </row>
    <row r="224" spans="1:4" ht="12.75">
      <c r="A224" s="29"/>
      <c r="B224" s="7" t="s">
        <v>79</v>
      </c>
      <c r="C224" s="43">
        <v>1184</v>
      </c>
      <c r="D224" s="24">
        <v>-66.4</v>
      </c>
    </row>
    <row r="225" spans="1:4" ht="12.75">
      <c r="A225" s="29"/>
      <c r="B225" s="7" t="s">
        <v>77</v>
      </c>
      <c r="C225" s="43">
        <v>1803</v>
      </c>
      <c r="D225" s="24">
        <v>-10.3</v>
      </c>
    </row>
    <row r="226" spans="1:4" ht="12.75">
      <c r="A226" s="29"/>
      <c r="B226" s="21"/>
      <c r="C226" s="25">
        <v>1935</v>
      </c>
      <c r="D226" s="68">
        <v>-0.001</v>
      </c>
    </row>
    <row r="227" spans="1:4" ht="12.75">
      <c r="A227" s="16">
        <f>A219+1</f>
        <v>10</v>
      </c>
      <c r="C227" s="71"/>
      <c r="D227" s="71"/>
    </row>
    <row r="228" spans="1:4" ht="12.75">
      <c r="A228" s="16"/>
      <c r="B228" s="17"/>
      <c r="C228" s="17"/>
      <c r="D228" s="19"/>
    </row>
    <row r="229" spans="2:4" ht="12.75">
      <c r="B229" s="33"/>
      <c r="C229" s="43"/>
      <c r="D229" s="24"/>
    </row>
    <row r="230" spans="3:4" ht="12.75">
      <c r="C230" s="43"/>
      <c r="D230" s="24"/>
    </row>
    <row r="231" spans="2:4" ht="12.75">
      <c r="B231" s="44"/>
      <c r="C231" s="43"/>
      <c r="D231" s="24"/>
    </row>
    <row r="232" spans="3:4" ht="12.75">
      <c r="C232" s="43"/>
      <c r="D232" s="24"/>
    </row>
    <row r="233" spans="3:4" ht="12.75">
      <c r="C233" s="43"/>
      <c r="D233" s="24"/>
    </row>
    <row r="234" spans="2:4" ht="12.75">
      <c r="B234" s="17"/>
      <c r="C234" s="17"/>
      <c r="D234" s="19"/>
    </row>
    <row r="235" spans="2:4" ht="12.75">
      <c r="B235" s="33"/>
      <c r="C235" s="43"/>
      <c r="D235" s="24"/>
    </row>
    <row r="236" spans="3:4" ht="12.75">
      <c r="C236" s="43"/>
      <c r="D236" s="24"/>
    </row>
    <row r="237" spans="2:4" ht="12.75">
      <c r="B237" s="44"/>
      <c r="C237" s="43"/>
      <c r="D237" s="24"/>
    </row>
    <row r="238" spans="3:4" ht="12.75">
      <c r="C238" s="43"/>
      <c r="D238" s="24"/>
    </row>
    <row r="239" spans="3:4" ht="12.75">
      <c r="C239" s="43"/>
      <c r="D239" s="24"/>
    </row>
    <row r="240" spans="3:4" ht="12.75">
      <c r="C240" s="43"/>
      <c r="D240" s="24"/>
    </row>
    <row r="241" spans="3:4" ht="12.75">
      <c r="C241" s="71"/>
      <c r="D241" s="71"/>
    </row>
    <row r="242" spans="2:4" ht="12.75">
      <c r="B242" s="17"/>
      <c r="C242" s="17"/>
      <c r="D242" s="19"/>
    </row>
    <row r="243" spans="2:4" ht="12.75">
      <c r="B243" s="33"/>
      <c r="C243" s="43"/>
      <c r="D243" s="24"/>
    </row>
    <row r="244" spans="3:4" ht="12.75">
      <c r="C244" s="43"/>
      <c r="D244" s="24"/>
    </row>
    <row r="245" spans="2:4" ht="12.75">
      <c r="B245" s="44"/>
      <c r="C245" s="43"/>
      <c r="D245" s="24"/>
    </row>
    <row r="246" spans="3:4" ht="12.75">
      <c r="C246" s="43"/>
      <c r="D246" s="24"/>
    </row>
    <row r="247" spans="3:4" ht="12.75">
      <c r="C247" s="43"/>
      <c r="D247" s="24"/>
    </row>
    <row r="248" spans="2:4" ht="12.75">
      <c r="B248" s="17"/>
      <c r="C248" s="17"/>
      <c r="D248" s="19"/>
    </row>
    <row r="249" spans="2:4" ht="12.75">
      <c r="B249" s="33"/>
      <c r="C249" s="43"/>
      <c r="D249" s="24"/>
    </row>
    <row r="250" spans="3:4" ht="12.75">
      <c r="C250" s="43"/>
      <c r="D250" s="24"/>
    </row>
    <row r="251" spans="2:4" ht="12.75">
      <c r="B251" s="44"/>
      <c r="C251" s="43"/>
      <c r="D251" s="24"/>
    </row>
    <row r="252" spans="3:4" ht="12.75">
      <c r="C252" s="43"/>
      <c r="D252" s="24"/>
    </row>
    <row r="253" spans="3:4" ht="12.75">
      <c r="C253" s="43"/>
      <c r="D253" s="24"/>
    </row>
    <row r="254" spans="3:4" ht="12.75">
      <c r="C254" s="43"/>
      <c r="D254" s="24"/>
    </row>
    <row r="255" spans="2:4" ht="12.75">
      <c r="B255" s="17"/>
      <c r="C255" s="17"/>
      <c r="D255" s="19"/>
    </row>
    <row r="256" spans="2:4" ht="12.75">
      <c r="B256" s="33"/>
      <c r="C256" s="43"/>
      <c r="D256" s="24"/>
    </row>
    <row r="257" spans="3:4" ht="12.75">
      <c r="C257" s="43"/>
      <c r="D257" s="24"/>
    </row>
    <row r="258" spans="2:4" ht="12.75">
      <c r="B258" s="44"/>
      <c r="C258" s="43"/>
      <c r="D258" s="24"/>
    </row>
    <row r="259" spans="3:4" ht="12.75">
      <c r="C259" s="43"/>
      <c r="D259" s="24"/>
    </row>
    <row r="260" spans="3:4" ht="12.75">
      <c r="C260" s="43"/>
      <c r="D260" s="24"/>
    </row>
    <row r="261" spans="3:4" ht="12.75">
      <c r="C261" s="43"/>
      <c r="D261" s="24"/>
    </row>
    <row r="262" spans="3:4" ht="12.75">
      <c r="C262" s="71"/>
      <c r="D262" s="71"/>
    </row>
    <row r="263" spans="2:4" ht="12.75">
      <c r="B263" s="17"/>
      <c r="C263" s="17"/>
      <c r="D263" s="19"/>
    </row>
    <row r="264" spans="2:4" ht="12.75">
      <c r="B264" s="33"/>
      <c r="C264" s="43"/>
      <c r="D264" s="24"/>
    </row>
    <row r="265" spans="3:4" ht="12.75">
      <c r="C265" s="43"/>
      <c r="D265" s="24"/>
    </row>
    <row r="266" spans="2:4" ht="12.75">
      <c r="B266" s="44"/>
      <c r="C266" s="43"/>
      <c r="D266" s="24"/>
    </row>
    <row r="267" spans="3:4" ht="12.75">
      <c r="C267" s="43"/>
      <c r="D267" s="24"/>
    </row>
    <row r="268" spans="3:4" ht="12.75">
      <c r="C268" s="43"/>
      <c r="D268" s="24"/>
    </row>
    <row r="269" spans="2:4" ht="12.75">
      <c r="B269" s="17"/>
      <c r="C269" s="17"/>
      <c r="D269" s="19"/>
    </row>
    <row r="270" spans="2:4" ht="12.75">
      <c r="B270" s="33"/>
      <c r="C270" s="43"/>
      <c r="D270" s="24"/>
    </row>
    <row r="271" spans="3:4" ht="12.75">
      <c r="C271" s="43"/>
      <c r="D271" s="24"/>
    </row>
    <row r="272" spans="2:4" ht="12.75">
      <c r="B272" s="44"/>
      <c r="C272" s="43"/>
      <c r="D272" s="24"/>
    </row>
    <row r="273" spans="3:4" ht="12.75">
      <c r="C273" s="43"/>
      <c r="D273" s="24"/>
    </row>
    <row r="274" spans="3:4" ht="12.75">
      <c r="C274" s="43"/>
      <c r="D274" s="24"/>
    </row>
    <row r="275" spans="3:4" ht="12.75">
      <c r="C275" s="43"/>
      <c r="D275" s="24"/>
    </row>
    <row r="276" spans="3:4" ht="12.75">
      <c r="C276" s="71"/>
      <c r="D276" s="71"/>
    </row>
    <row r="277" spans="2:4" ht="12.75">
      <c r="B277" s="17"/>
      <c r="C277" s="17"/>
      <c r="D277" s="19"/>
    </row>
    <row r="278" spans="2:4" ht="12.75">
      <c r="B278" s="33"/>
      <c r="C278" s="43"/>
      <c r="D278" s="24"/>
    </row>
    <row r="279" spans="3:4" ht="12.75">
      <c r="C279" s="43"/>
      <c r="D279" s="24"/>
    </row>
    <row r="280" spans="2:4" ht="12.75">
      <c r="B280" s="44"/>
      <c r="C280" s="43"/>
      <c r="D280" s="24"/>
    </row>
    <row r="281" spans="3:4" ht="12.75">
      <c r="C281" s="43"/>
      <c r="D281" s="24"/>
    </row>
    <row r="282" spans="3:4" ht="12.75">
      <c r="C282" s="43"/>
      <c r="D282" s="24"/>
    </row>
    <row r="283" spans="2:4" ht="12.75">
      <c r="B283" s="17"/>
      <c r="C283" s="17"/>
      <c r="D283" s="19"/>
    </row>
    <row r="284" spans="2:4" ht="12.75">
      <c r="B284" s="33"/>
      <c r="C284" s="43"/>
      <c r="D284" s="24"/>
    </row>
    <row r="285" spans="3:4" ht="12.75">
      <c r="C285" s="43"/>
      <c r="D285" s="24"/>
    </row>
    <row r="286" spans="2:4" ht="12.75">
      <c r="B286" s="44"/>
      <c r="C286" s="43"/>
      <c r="D286" s="24"/>
    </row>
    <row r="287" spans="3:4" ht="12.75">
      <c r="C287" s="43"/>
      <c r="D287" s="24"/>
    </row>
    <row r="288" spans="3:4" ht="12.75">
      <c r="C288" s="43"/>
      <c r="D288" s="24"/>
    </row>
    <row r="289" spans="3:4" ht="12.75">
      <c r="C289" s="43"/>
      <c r="D289" s="24"/>
    </row>
    <row r="290" spans="2:4" ht="12.75">
      <c r="B290" s="17"/>
      <c r="C290" s="17"/>
      <c r="D290" s="19"/>
    </row>
    <row r="291" spans="2:4" ht="12.75">
      <c r="B291" s="33"/>
      <c r="C291" s="43"/>
      <c r="D291" s="24"/>
    </row>
    <row r="292" spans="3:4" ht="12.75">
      <c r="C292" s="43"/>
      <c r="D292" s="24"/>
    </row>
    <row r="293" spans="2:4" ht="12.75">
      <c r="B293" s="44"/>
      <c r="C293" s="43"/>
      <c r="D293" s="24"/>
    </row>
    <row r="294" spans="3:4" ht="12.75">
      <c r="C294" s="43"/>
      <c r="D294" s="24"/>
    </row>
    <row r="295" spans="3:4" ht="12.75">
      <c r="C295" s="43"/>
      <c r="D295" s="24"/>
    </row>
    <row r="296" spans="3:4" ht="12.75">
      <c r="C296" s="43"/>
      <c r="D296" s="24"/>
    </row>
    <row r="297" spans="3:4" ht="12.75">
      <c r="C297" s="71"/>
      <c r="D297" s="71"/>
    </row>
    <row r="298" spans="2:4" ht="12.75">
      <c r="B298" s="17"/>
      <c r="C298" s="17"/>
      <c r="D298" s="19"/>
    </row>
    <row r="299" spans="2:4" ht="12.75">
      <c r="B299" s="33"/>
      <c r="C299" s="43"/>
      <c r="D299" s="24"/>
    </row>
    <row r="300" spans="3:4" ht="12.75">
      <c r="C300" s="43"/>
      <c r="D300" s="24"/>
    </row>
    <row r="301" spans="2:4" ht="12.75">
      <c r="B301" s="44"/>
      <c r="C301" s="43"/>
      <c r="D301" s="24"/>
    </row>
    <row r="302" spans="3:4" ht="12.75">
      <c r="C302" s="43"/>
      <c r="D302" s="24"/>
    </row>
    <row r="303" spans="3:4" ht="12.75">
      <c r="C303" s="43"/>
      <c r="D303" s="24"/>
    </row>
    <row r="304" spans="2:4" ht="12.75">
      <c r="B304" s="17"/>
      <c r="C304" s="17"/>
      <c r="D304" s="19"/>
    </row>
    <row r="305" spans="2:4" ht="12.75">
      <c r="B305" s="33"/>
      <c r="C305" s="43"/>
      <c r="D305" s="24"/>
    </row>
    <row r="306" spans="3:4" ht="12.75">
      <c r="C306" s="43"/>
      <c r="D306" s="24"/>
    </row>
    <row r="307" spans="3:4" ht="12.75">
      <c r="C307" s="43"/>
      <c r="D307" s="24"/>
    </row>
  </sheetData>
  <sheetProtection/>
  <printOptions/>
  <pageMargins left="0.75" right="0.75" top="1" bottom="1" header="0.5" footer="0.5"/>
  <pageSetup horizontalDpi="600" verticalDpi="600" orientation="portrait" r:id="rId4"/>
  <drawing r:id="rId3"/>
  <legacyDrawing r:id="rId2"/>
</worksheet>
</file>

<file path=xl/worksheets/sheet7.xml><?xml version="1.0" encoding="utf-8"?>
<worksheet xmlns="http://schemas.openxmlformats.org/spreadsheetml/2006/main" xmlns:r="http://schemas.openxmlformats.org/officeDocument/2006/relationships">
  <sheetPr codeName="Sheet52"/>
  <dimension ref="A1:AH906"/>
  <sheetViews>
    <sheetView showGridLines="0" zoomScalePageLayoutView="0" workbookViewId="0" topLeftCell="A595">
      <selection activeCell="B604" sqref="B604"/>
    </sheetView>
  </sheetViews>
  <sheetFormatPr defaultColWidth="9.140625" defaultRowHeight="12.75"/>
  <cols>
    <col min="1" max="1" width="5.7109375" style="0" customWidth="1"/>
    <col min="2" max="2" width="29.7109375" style="7" bestFit="1" customWidth="1"/>
    <col min="3" max="3" width="7.00390625" style="0" bestFit="1" customWidth="1"/>
    <col min="4" max="4" width="13.28125" style="0" bestFit="1" customWidth="1"/>
    <col min="5" max="5" width="2.7109375" style="10" customWidth="1"/>
    <col min="6" max="6" width="20.8515625" style="7" bestFit="1" customWidth="1"/>
    <col min="7" max="7" width="7.00390625" style="0" bestFit="1" customWidth="1"/>
    <col min="8" max="8" width="12.8515625" style="7" bestFit="1" customWidth="1"/>
    <col min="9" max="9" width="3.00390625" style="10" customWidth="1"/>
    <col min="10" max="10" width="30.57421875" style="7" bestFit="1" customWidth="1"/>
    <col min="11" max="11" width="12.57421875" style="0" bestFit="1" customWidth="1"/>
    <col min="12" max="12" width="12.8515625" style="0" bestFit="1" customWidth="1"/>
    <col min="13" max="13" width="2.28125" style="10" customWidth="1"/>
    <col min="14" max="14" width="24.57421875" style="0" bestFit="1" customWidth="1"/>
    <col min="15" max="15" width="12.28125" style="0" bestFit="1" customWidth="1"/>
    <col min="16" max="16" width="12.7109375" style="0" bestFit="1" customWidth="1"/>
    <col min="17" max="17" width="3.00390625" style="10" customWidth="1"/>
    <col min="18" max="18" width="20.57421875" style="0" bestFit="1" customWidth="1"/>
    <col min="19" max="19" width="5.8515625" style="0" bestFit="1" customWidth="1"/>
    <col min="20" max="20" width="12.57421875" style="0" bestFit="1" customWidth="1"/>
    <col min="21" max="21" width="2.421875" style="10" customWidth="1"/>
    <col min="22" max="22" width="20.57421875" style="0" bestFit="1" customWidth="1"/>
    <col min="23" max="23" width="5.00390625" style="0" bestFit="1" customWidth="1"/>
    <col min="24" max="24" width="12.421875" style="0" bestFit="1" customWidth="1"/>
    <col min="25" max="25" width="2.00390625" style="10" customWidth="1"/>
    <col min="26" max="26" width="21.8515625" style="0" bestFit="1" customWidth="1"/>
    <col min="27" max="27" width="5.00390625" style="0" bestFit="1" customWidth="1"/>
    <col min="28" max="28" width="12.421875" style="0" bestFit="1" customWidth="1"/>
    <col min="30" max="30" width="25.7109375" style="0" bestFit="1" customWidth="1"/>
  </cols>
  <sheetData>
    <row r="1" spans="1:8" ht="20.25" customHeight="1">
      <c r="A1" s="6" t="s">
        <v>68</v>
      </c>
      <c r="C1" s="7"/>
      <c r="D1" s="8"/>
      <c r="E1" s="9"/>
      <c r="G1" s="7"/>
      <c r="H1" s="8"/>
    </row>
    <row r="2" spans="1:34" s="15" customFormat="1" ht="13.5" customHeight="1">
      <c r="A2" s="11"/>
      <c r="B2" s="12" t="s">
        <v>69</v>
      </c>
      <c r="C2" s="13"/>
      <c r="D2" s="14"/>
      <c r="E2" s="13"/>
      <c r="F2" s="12" t="s">
        <v>70</v>
      </c>
      <c r="G2" s="14"/>
      <c r="H2" s="14"/>
      <c r="I2" s="13"/>
      <c r="J2" s="12" t="s">
        <v>71</v>
      </c>
      <c r="K2" s="13"/>
      <c r="L2" s="14"/>
      <c r="M2" s="13"/>
      <c r="N2" s="12" t="s">
        <v>72</v>
      </c>
      <c r="O2" s="13"/>
      <c r="P2" s="14"/>
      <c r="Q2" s="13"/>
      <c r="R2" s="12" t="s">
        <v>73</v>
      </c>
      <c r="S2" s="13"/>
      <c r="T2" s="14"/>
      <c r="U2" s="13"/>
      <c r="V2" s="12" t="s">
        <v>74</v>
      </c>
      <c r="W2" s="13"/>
      <c r="X2" s="14"/>
      <c r="Y2" s="13"/>
      <c r="Z2" s="12" t="s">
        <v>75</v>
      </c>
      <c r="AD2" s="12"/>
      <c r="AE2" s="13"/>
      <c r="AF2" s="14"/>
      <c r="AH2" s="12"/>
    </row>
    <row r="3" spans="1:34" ht="15.75">
      <c r="A3" s="16">
        <v>1</v>
      </c>
      <c r="B3" s="17" t="s">
        <v>8</v>
      </c>
      <c r="C3" s="18" t="s">
        <v>76</v>
      </c>
      <c r="D3" s="19" t="s">
        <v>96</v>
      </c>
      <c r="F3" s="17" t="s">
        <v>28</v>
      </c>
      <c r="G3" s="18" t="s">
        <v>76</v>
      </c>
      <c r="H3" s="19" t="s">
        <v>96</v>
      </c>
      <c r="J3" s="17" t="s">
        <v>43</v>
      </c>
      <c r="K3" s="18" t="s">
        <v>76</v>
      </c>
      <c r="L3" s="19" t="s">
        <v>96</v>
      </c>
      <c r="N3" s="17" t="s">
        <v>58</v>
      </c>
      <c r="O3" s="18" t="s">
        <v>76</v>
      </c>
      <c r="P3" s="19" t="s">
        <v>96</v>
      </c>
      <c r="R3" s="17" t="s">
        <v>23</v>
      </c>
      <c r="S3" s="18" t="s">
        <v>76</v>
      </c>
      <c r="T3" s="19" t="s">
        <v>96</v>
      </c>
      <c r="V3" s="17" t="s">
        <v>14</v>
      </c>
      <c r="W3" s="18" t="s">
        <v>76</v>
      </c>
      <c r="X3" s="19" t="s">
        <v>96</v>
      </c>
      <c r="Z3" s="17" t="s">
        <v>22</v>
      </c>
      <c r="AA3" s="18" t="s">
        <v>76</v>
      </c>
      <c r="AB3" s="19" t="s">
        <v>96</v>
      </c>
      <c r="AD3" s="17"/>
      <c r="AE3" s="17"/>
      <c r="AF3" s="20"/>
      <c r="AH3" s="17"/>
    </row>
    <row r="4" spans="1:34" ht="15.75">
      <c r="A4" s="16"/>
      <c r="B4" s="21" t="s">
        <v>97</v>
      </c>
      <c r="C4" s="22">
        <v>0</v>
      </c>
      <c r="D4" s="23">
        <v>0.7999999999999545</v>
      </c>
      <c r="F4" s="21" t="s">
        <v>98</v>
      </c>
      <c r="G4" s="22">
        <v>0</v>
      </c>
      <c r="H4" s="24">
        <v>-36.5</v>
      </c>
      <c r="J4" s="21" t="s">
        <v>99</v>
      </c>
      <c r="K4" s="22">
        <v>0</v>
      </c>
      <c r="L4" s="24">
        <v>-42</v>
      </c>
      <c r="N4" s="21" t="s">
        <v>100</v>
      </c>
      <c r="O4" s="22">
        <v>1610</v>
      </c>
      <c r="P4" s="24">
        <v>-33.29628862695127</v>
      </c>
      <c r="R4" s="21" t="s">
        <v>101</v>
      </c>
      <c r="S4" s="22">
        <v>0</v>
      </c>
      <c r="T4" s="24">
        <v>-43</v>
      </c>
      <c r="V4" s="21" t="s">
        <v>102</v>
      </c>
      <c r="W4" s="22">
        <v>0</v>
      </c>
      <c r="X4" s="24">
        <v>-26.5</v>
      </c>
      <c r="Z4" s="21" t="s">
        <v>103</v>
      </c>
      <c r="AA4" s="22">
        <v>0</v>
      </c>
      <c r="AB4" s="24">
        <v>-148</v>
      </c>
      <c r="AD4" s="21"/>
      <c r="AE4" s="25"/>
      <c r="AF4" s="26"/>
      <c r="AH4" s="21"/>
    </row>
    <row r="5" spans="1:34" ht="12.75">
      <c r="A5" s="16"/>
      <c r="B5" s="7" t="s">
        <v>77</v>
      </c>
      <c r="C5" s="22">
        <v>1098</v>
      </c>
      <c r="D5" s="23">
        <v>-8.282285714285706</v>
      </c>
      <c r="G5" s="22">
        <v>1120</v>
      </c>
      <c r="H5" s="24">
        <v>43.28378378378375</v>
      </c>
      <c r="K5" s="22">
        <v>1050</v>
      </c>
      <c r="L5" s="24">
        <v>-0.001</v>
      </c>
      <c r="N5" s="7" t="s">
        <v>77</v>
      </c>
      <c r="O5" s="22">
        <v>1818</v>
      </c>
      <c r="P5" s="24">
        <v>-32.275550636596336</v>
      </c>
      <c r="R5" s="7"/>
      <c r="S5" s="22">
        <v>1090</v>
      </c>
      <c r="T5" s="24">
        <v>-0.0001</v>
      </c>
      <c r="V5" s="7" t="s">
        <v>77</v>
      </c>
      <c r="W5" s="22">
        <v>1660</v>
      </c>
      <c r="X5" s="24">
        <v>40.95863970588232</v>
      </c>
      <c r="Z5" s="7" t="s">
        <v>78</v>
      </c>
      <c r="AA5" s="22">
        <v>429</v>
      </c>
      <c r="AB5" s="24">
        <v>-127</v>
      </c>
      <c r="AD5" s="27"/>
      <c r="AE5" s="25"/>
      <c r="AF5" s="26"/>
      <c r="AH5" s="27"/>
    </row>
    <row r="6" spans="1:34" ht="12.75">
      <c r="A6" s="16"/>
      <c r="C6" s="22">
        <v>1400</v>
      </c>
      <c r="D6" s="23">
        <v>-14.247214854111405</v>
      </c>
      <c r="G6" s="22"/>
      <c r="H6" s="24"/>
      <c r="J6"/>
      <c r="K6" s="22"/>
      <c r="L6" s="28"/>
      <c r="O6" s="22"/>
      <c r="P6" s="28"/>
      <c r="S6" s="22"/>
      <c r="T6" s="28"/>
      <c r="W6" s="22"/>
      <c r="X6" s="28"/>
      <c r="Z6" s="7" t="s">
        <v>77</v>
      </c>
      <c r="AA6" s="22">
        <v>2183</v>
      </c>
      <c r="AB6" s="24">
        <v>-41.3</v>
      </c>
      <c r="AD6" s="27"/>
      <c r="AE6" s="25"/>
      <c r="AF6" s="26"/>
      <c r="AH6" s="27"/>
    </row>
    <row r="7" spans="1:32" ht="12.75">
      <c r="A7" s="16"/>
      <c r="C7" s="22"/>
      <c r="D7" s="23"/>
      <c r="G7" s="22"/>
      <c r="H7" s="24"/>
      <c r="J7"/>
      <c r="K7" s="22"/>
      <c r="L7" s="28"/>
      <c r="O7" s="22"/>
      <c r="P7" s="28"/>
      <c r="S7" s="22"/>
      <c r="T7" s="28"/>
      <c r="W7" s="22"/>
      <c r="X7" s="28"/>
      <c r="Z7" s="7" t="s">
        <v>79</v>
      </c>
      <c r="AA7" s="22">
        <v>2364</v>
      </c>
      <c r="AB7" s="24">
        <v>-33</v>
      </c>
      <c r="AD7" s="27"/>
      <c r="AE7" s="25"/>
      <c r="AF7" s="26"/>
    </row>
    <row r="8" spans="1:32" ht="12.75">
      <c r="A8" s="16"/>
      <c r="C8" s="22"/>
      <c r="D8" s="23"/>
      <c r="G8" s="22"/>
      <c r="H8" s="24"/>
      <c r="J8"/>
      <c r="K8" s="22"/>
      <c r="L8" s="28"/>
      <c r="O8" s="22"/>
      <c r="P8" s="28"/>
      <c r="S8" s="22"/>
      <c r="T8" s="28"/>
      <c r="W8" s="22"/>
      <c r="X8" s="28"/>
      <c r="AE8" s="22"/>
      <c r="AF8" s="28"/>
    </row>
    <row r="9" spans="1:32" ht="12.75">
      <c r="A9" s="16"/>
      <c r="C9" s="22"/>
      <c r="D9" s="23"/>
      <c r="G9" s="22"/>
      <c r="H9" s="24"/>
      <c r="J9"/>
      <c r="K9" s="22"/>
      <c r="L9" s="28"/>
      <c r="O9" s="22"/>
      <c r="P9" s="28"/>
      <c r="S9" s="22"/>
      <c r="T9" s="28"/>
      <c r="W9" s="22"/>
      <c r="X9" s="28"/>
      <c r="AE9" s="22"/>
      <c r="AF9" s="28"/>
    </row>
    <row r="10" spans="1:32" ht="12.75">
      <c r="A10" s="16"/>
      <c r="C10" s="22"/>
      <c r="D10" s="23"/>
      <c r="G10" s="22"/>
      <c r="H10" s="24"/>
      <c r="J10"/>
      <c r="K10" s="22"/>
      <c r="L10" s="28"/>
      <c r="O10" s="22"/>
      <c r="P10" s="28"/>
      <c r="S10" s="22"/>
      <c r="T10" s="28"/>
      <c r="W10" s="22"/>
      <c r="X10" s="28"/>
      <c r="AE10" s="22"/>
      <c r="AF10" s="28"/>
    </row>
    <row r="11" spans="1:34" ht="15.75">
      <c r="A11" s="29">
        <f>A3+1</f>
        <v>2</v>
      </c>
      <c r="B11" s="17" t="s">
        <v>80</v>
      </c>
      <c r="C11" s="18" t="s">
        <v>76</v>
      </c>
      <c r="D11" s="19" t="s">
        <v>96</v>
      </c>
      <c r="F11" s="17" t="s">
        <v>15</v>
      </c>
      <c r="G11" s="18" t="s">
        <v>76</v>
      </c>
      <c r="H11" s="19" t="s">
        <v>96</v>
      </c>
      <c r="J11" s="17" t="s">
        <v>81</v>
      </c>
      <c r="K11" s="18" t="s">
        <v>76</v>
      </c>
      <c r="L11" s="19" t="s">
        <v>96</v>
      </c>
      <c r="N11" s="17" t="s">
        <v>9</v>
      </c>
      <c r="O11" s="18" t="s">
        <v>76</v>
      </c>
      <c r="P11" s="19" t="s">
        <v>96</v>
      </c>
      <c r="R11" s="17" t="s">
        <v>34</v>
      </c>
      <c r="S11" s="18" t="s">
        <v>76</v>
      </c>
      <c r="T11" s="19" t="s">
        <v>96</v>
      </c>
      <c r="V11" s="17" t="s">
        <v>14</v>
      </c>
      <c r="W11" s="18" t="s">
        <v>76</v>
      </c>
      <c r="X11" s="19" t="s">
        <v>96</v>
      </c>
      <c r="Z11" s="17" t="s">
        <v>24</v>
      </c>
      <c r="AA11" s="18" t="s">
        <v>76</v>
      </c>
      <c r="AB11" s="19" t="s">
        <v>96</v>
      </c>
      <c r="AD11" s="17"/>
      <c r="AE11" s="17"/>
      <c r="AF11" s="20"/>
      <c r="AH11" s="17"/>
    </row>
    <row r="12" spans="1:34" ht="15.75">
      <c r="A12" s="29"/>
      <c r="B12" s="21" t="s">
        <v>104</v>
      </c>
      <c r="C12" s="22">
        <v>0</v>
      </c>
      <c r="D12" s="24">
        <v>-14</v>
      </c>
      <c r="F12" s="21" t="s">
        <v>105</v>
      </c>
      <c r="G12" s="22">
        <v>0</v>
      </c>
      <c r="H12" s="24">
        <v>-69</v>
      </c>
      <c r="J12" s="21" t="s">
        <v>106</v>
      </c>
      <c r="K12" s="22">
        <v>0</v>
      </c>
      <c r="L12" s="24">
        <v>-47.30253333333303</v>
      </c>
      <c r="N12" s="21" t="s">
        <v>107</v>
      </c>
      <c r="O12" s="22">
        <v>0</v>
      </c>
      <c r="P12" s="24">
        <v>-53.4</v>
      </c>
      <c r="R12" s="21" t="s">
        <v>108</v>
      </c>
      <c r="S12" s="22">
        <v>0</v>
      </c>
      <c r="T12" s="24">
        <v>-62</v>
      </c>
      <c r="V12" s="21" t="s">
        <v>109</v>
      </c>
      <c r="W12" s="22">
        <v>0</v>
      </c>
      <c r="X12" s="24">
        <v>-178.5</v>
      </c>
      <c r="Z12" s="21" t="s">
        <v>110</v>
      </c>
      <c r="AA12" s="22">
        <v>0</v>
      </c>
      <c r="AB12" s="24">
        <v>-172</v>
      </c>
      <c r="AD12" s="21"/>
      <c r="AE12" s="25"/>
      <c r="AF12" s="26"/>
      <c r="AH12" s="30"/>
    </row>
    <row r="13" spans="1:34" ht="12.75">
      <c r="A13" s="29"/>
      <c r="C13" s="22">
        <v>480</v>
      </c>
      <c r="D13" s="24">
        <v>-0.001</v>
      </c>
      <c r="F13" s="7" t="s">
        <v>78</v>
      </c>
      <c r="G13" s="22">
        <v>1509</v>
      </c>
      <c r="H13" s="24">
        <v>3.841269841269842</v>
      </c>
      <c r="K13" s="22">
        <v>1638</v>
      </c>
      <c r="L13" s="24">
        <v>39.46151367521338</v>
      </c>
      <c r="N13" s="7"/>
      <c r="O13" s="22">
        <v>3400</v>
      </c>
      <c r="P13" s="24">
        <v>-195.9</v>
      </c>
      <c r="R13" s="7"/>
      <c r="S13" s="22">
        <v>923</v>
      </c>
      <c r="T13" s="24">
        <v>-23</v>
      </c>
      <c r="V13" s="7" t="s">
        <v>78</v>
      </c>
      <c r="W13" s="22">
        <v>2176</v>
      </c>
      <c r="X13" s="24">
        <v>-90</v>
      </c>
      <c r="Z13" s="7" t="s">
        <v>78</v>
      </c>
      <c r="AA13" s="22">
        <v>336</v>
      </c>
      <c r="AB13" s="24">
        <v>-151</v>
      </c>
      <c r="AD13" s="27"/>
      <c r="AE13" s="25"/>
      <c r="AF13" s="26"/>
      <c r="AH13" s="27"/>
    </row>
    <row r="14" spans="1:34" ht="12.75">
      <c r="A14" s="29"/>
      <c r="C14" s="22"/>
      <c r="D14" s="24"/>
      <c r="F14" s="7" t="s">
        <v>77</v>
      </c>
      <c r="G14" s="22">
        <v>1609</v>
      </c>
      <c r="H14" s="24">
        <v>7.133198789101918</v>
      </c>
      <c r="K14" s="22"/>
      <c r="L14" s="28"/>
      <c r="O14" s="22"/>
      <c r="P14" s="28"/>
      <c r="R14" s="7"/>
      <c r="S14" s="22"/>
      <c r="T14" s="24"/>
      <c r="V14" s="7" t="s">
        <v>79</v>
      </c>
      <c r="W14" s="22">
        <v>2495</v>
      </c>
      <c r="X14" s="24">
        <v>-77.5</v>
      </c>
      <c r="Z14" s="7" t="s">
        <v>77</v>
      </c>
      <c r="AA14" s="22">
        <v>980</v>
      </c>
      <c r="AB14" s="24">
        <v>-107</v>
      </c>
      <c r="AD14" s="27"/>
      <c r="AE14" s="25"/>
      <c r="AF14" s="26"/>
      <c r="AH14" s="27"/>
    </row>
    <row r="15" spans="1:32" ht="12.75">
      <c r="A15" s="29"/>
      <c r="C15" s="22"/>
      <c r="D15" s="24"/>
      <c r="G15" s="22"/>
      <c r="H15" s="28"/>
      <c r="K15" s="22"/>
      <c r="L15" s="28"/>
      <c r="O15" s="22"/>
      <c r="P15" s="28"/>
      <c r="S15" s="22"/>
      <c r="T15" s="28"/>
      <c r="V15" s="7" t="s">
        <v>77</v>
      </c>
      <c r="W15" s="22">
        <v>2603</v>
      </c>
      <c r="X15" s="24">
        <v>-75.5</v>
      </c>
      <c r="Z15" s="7" t="s">
        <v>79</v>
      </c>
      <c r="AA15" s="22">
        <v>1031</v>
      </c>
      <c r="AB15" s="24">
        <v>-104</v>
      </c>
      <c r="AD15" s="27"/>
      <c r="AE15" s="25"/>
      <c r="AF15" s="26"/>
    </row>
    <row r="16" spans="1:32" ht="12.75">
      <c r="A16" s="29"/>
      <c r="C16" s="22"/>
      <c r="D16" s="24"/>
      <c r="G16" s="22"/>
      <c r="H16" s="28"/>
      <c r="K16" s="22"/>
      <c r="L16" s="28"/>
      <c r="O16" s="22"/>
      <c r="P16" s="28"/>
      <c r="S16" s="22"/>
      <c r="T16" s="28"/>
      <c r="W16" s="22"/>
      <c r="X16" s="28"/>
      <c r="Z16" s="7" t="s">
        <v>5</v>
      </c>
      <c r="AA16" s="22">
        <v>1325</v>
      </c>
      <c r="AB16" s="24">
        <v>-71</v>
      </c>
      <c r="AD16" s="27"/>
      <c r="AE16" s="25"/>
      <c r="AF16" s="26"/>
    </row>
    <row r="17" spans="1:32" ht="12.75">
      <c r="A17" s="29"/>
      <c r="C17" s="22"/>
      <c r="D17" s="24"/>
      <c r="G17" s="22"/>
      <c r="H17" s="28"/>
      <c r="J17"/>
      <c r="K17" s="22"/>
      <c r="L17" s="28"/>
      <c r="O17" s="22"/>
      <c r="P17" s="28"/>
      <c r="S17" s="22"/>
      <c r="T17" s="28"/>
      <c r="W17" s="22"/>
      <c r="X17" s="28"/>
      <c r="Z17" s="7"/>
      <c r="AA17" s="22">
        <v>2160</v>
      </c>
      <c r="AB17" s="24">
        <v>-0.001</v>
      </c>
      <c r="AD17" s="27"/>
      <c r="AE17" s="25"/>
      <c r="AF17" s="26"/>
    </row>
    <row r="18" spans="1:32" ht="12.75">
      <c r="A18" s="29"/>
      <c r="C18" s="22"/>
      <c r="D18" s="24"/>
      <c r="G18" s="22"/>
      <c r="H18" s="28"/>
      <c r="J18"/>
      <c r="K18" s="22"/>
      <c r="L18" s="28"/>
      <c r="O18" s="22"/>
      <c r="P18" s="28"/>
      <c r="S18" s="22"/>
      <c r="T18" s="28"/>
      <c r="W18" s="22"/>
      <c r="X18" s="28"/>
      <c r="AD18" s="21"/>
      <c r="AE18" s="31"/>
      <c r="AF18" s="32"/>
    </row>
    <row r="19" spans="1:34" ht="15.75">
      <c r="A19" s="16">
        <f>A11+1</f>
        <v>3</v>
      </c>
      <c r="B19" s="17" t="s">
        <v>39</v>
      </c>
      <c r="C19" s="18" t="s">
        <v>76</v>
      </c>
      <c r="D19" s="19" t="s">
        <v>96</v>
      </c>
      <c r="F19" s="17" t="s">
        <v>15</v>
      </c>
      <c r="G19" s="18" t="s">
        <v>76</v>
      </c>
      <c r="H19" s="19" t="s">
        <v>96</v>
      </c>
      <c r="J19" s="17" t="s">
        <v>3</v>
      </c>
      <c r="K19" s="18" t="s">
        <v>76</v>
      </c>
      <c r="L19" s="19" t="s">
        <v>96</v>
      </c>
      <c r="N19" s="17" t="s">
        <v>58</v>
      </c>
      <c r="O19" s="18" t="s">
        <v>76</v>
      </c>
      <c r="P19" s="19" t="s">
        <v>96</v>
      </c>
      <c r="R19" s="17" t="s">
        <v>53</v>
      </c>
      <c r="S19" s="18" t="s">
        <v>76</v>
      </c>
      <c r="T19" s="19" t="s">
        <v>96</v>
      </c>
      <c r="V19" s="17" t="s">
        <v>31</v>
      </c>
      <c r="W19" s="18" t="s">
        <v>76</v>
      </c>
      <c r="X19" s="19" t="s">
        <v>96</v>
      </c>
      <c r="Z19" s="17" t="s">
        <v>5</v>
      </c>
      <c r="AA19" s="18" t="s">
        <v>76</v>
      </c>
      <c r="AB19" s="19" t="s">
        <v>96</v>
      </c>
      <c r="AF19" s="20"/>
      <c r="AH19" s="17"/>
    </row>
    <row r="20" spans="1:34" ht="15.75">
      <c r="A20" s="16"/>
      <c r="B20" s="21" t="s">
        <v>111</v>
      </c>
      <c r="C20" s="22">
        <v>0</v>
      </c>
      <c r="D20" s="24">
        <v>-32</v>
      </c>
      <c r="F20" s="21" t="s">
        <v>112</v>
      </c>
      <c r="G20" s="22">
        <v>0</v>
      </c>
      <c r="H20" s="24">
        <v>-80</v>
      </c>
      <c r="J20" s="21" t="s">
        <v>113</v>
      </c>
      <c r="K20" s="22">
        <v>0</v>
      </c>
      <c r="L20" s="24">
        <v>-104</v>
      </c>
      <c r="N20" s="21" t="s">
        <v>114</v>
      </c>
      <c r="O20" s="22">
        <v>0</v>
      </c>
      <c r="P20" s="24">
        <v>-75.5</v>
      </c>
      <c r="R20" s="33" t="s">
        <v>115</v>
      </c>
      <c r="S20" s="22">
        <v>0</v>
      </c>
      <c r="T20" s="24">
        <v>-77</v>
      </c>
      <c r="V20" s="21" t="s">
        <v>116</v>
      </c>
      <c r="W20" s="22">
        <v>0</v>
      </c>
      <c r="X20" s="24">
        <v>-197</v>
      </c>
      <c r="Z20" s="21" t="s">
        <v>117</v>
      </c>
      <c r="AA20" s="22">
        <v>0</v>
      </c>
      <c r="AB20" s="24">
        <v>-200.5</v>
      </c>
      <c r="AF20" s="26"/>
      <c r="AH20" s="21"/>
    </row>
    <row r="21" spans="1:34" ht="12.75">
      <c r="A21" s="16"/>
      <c r="C21" s="22">
        <v>734</v>
      </c>
      <c r="D21" s="24">
        <v>-0.001</v>
      </c>
      <c r="F21" s="7" t="s">
        <v>78</v>
      </c>
      <c r="G21" s="22">
        <v>1357</v>
      </c>
      <c r="H21" s="24">
        <v>-33</v>
      </c>
      <c r="J21" s="7" t="s">
        <v>77</v>
      </c>
      <c r="K21" s="22">
        <v>585</v>
      </c>
      <c r="L21" s="24">
        <v>-79</v>
      </c>
      <c r="N21" s="7" t="s">
        <v>77</v>
      </c>
      <c r="O21" s="22">
        <v>943</v>
      </c>
      <c r="P21" s="24">
        <v>-19.08690869086911</v>
      </c>
      <c r="R21" s="7" t="s">
        <v>78</v>
      </c>
      <c r="S21" s="22">
        <v>723</v>
      </c>
      <c r="T21" s="24">
        <v>-46</v>
      </c>
      <c r="V21" s="7" t="s">
        <v>78</v>
      </c>
      <c r="W21" s="22">
        <v>371</v>
      </c>
      <c r="X21" s="24">
        <v>-176</v>
      </c>
      <c r="Z21" s="7" t="s">
        <v>77</v>
      </c>
      <c r="AA21" s="22">
        <v>723</v>
      </c>
      <c r="AB21" s="24">
        <v>-171.5</v>
      </c>
      <c r="AF21" s="26"/>
      <c r="AH21" s="27"/>
    </row>
    <row r="22" spans="1:34" ht="12.75">
      <c r="A22" s="16"/>
      <c r="C22" s="22"/>
      <c r="D22" s="24"/>
      <c r="F22" s="7" t="s">
        <v>77</v>
      </c>
      <c r="G22" s="22">
        <v>1509</v>
      </c>
      <c r="H22" s="24">
        <v>-28</v>
      </c>
      <c r="J22" s="7" t="s">
        <v>5</v>
      </c>
      <c r="K22" s="22">
        <v>730</v>
      </c>
      <c r="L22" s="24">
        <v>-77</v>
      </c>
      <c r="N22" s="7" t="s">
        <v>78</v>
      </c>
      <c r="O22" s="22">
        <v>1609.9082934765765</v>
      </c>
      <c r="P22" s="24">
        <v>-33.296738667011</v>
      </c>
      <c r="R22" s="7" t="s">
        <v>77</v>
      </c>
      <c r="S22" s="22">
        <v>1006</v>
      </c>
      <c r="T22" s="24">
        <v>-33</v>
      </c>
      <c r="V22" s="7" t="s">
        <v>79</v>
      </c>
      <c r="W22" s="22">
        <v>1156</v>
      </c>
      <c r="X22" s="24">
        <v>-122</v>
      </c>
      <c r="Z22" s="7" t="s">
        <v>78</v>
      </c>
      <c r="AA22" s="22">
        <v>2313</v>
      </c>
      <c r="AB22" s="24">
        <v>-112</v>
      </c>
      <c r="AF22" s="26"/>
      <c r="AH22" s="27"/>
    </row>
    <row r="23" spans="1:32" ht="12.75">
      <c r="A23" s="16"/>
      <c r="C23" s="22"/>
      <c r="D23" s="28"/>
      <c r="G23" s="22">
        <v>2500</v>
      </c>
      <c r="H23" s="24">
        <v>-9.5</v>
      </c>
      <c r="J23" s="7" t="s">
        <v>79</v>
      </c>
      <c r="K23" s="22">
        <v>886</v>
      </c>
      <c r="L23" s="24">
        <v>-71</v>
      </c>
      <c r="O23" s="22"/>
      <c r="P23" s="28"/>
      <c r="R23" s="7" t="s">
        <v>79</v>
      </c>
      <c r="S23" s="22">
        <v>1267</v>
      </c>
      <c r="T23" s="24">
        <v>-2</v>
      </c>
      <c r="V23" s="7" t="s">
        <v>77</v>
      </c>
      <c r="W23" s="22">
        <v>1193</v>
      </c>
      <c r="X23" s="24">
        <v>-119</v>
      </c>
      <c r="Z23" s="7"/>
      <c r="AA23" s="22"/>
      <c r="AB23" s="24"/>
      <c r="AF23" s="26"/>
    </row>
    <row r="24" spans="1:32" ht="12.75">
      <c r="A24" s="16"/>
      <c r="C24" s="22"/>
      <c r="D24" s="28"/>
      <c r="G24" s="22"/>
      <c r="H24" s="28"/>
      <c r="K24" s="22">
        <v>2500</v>
      </c>
      <c r="L24" s="24">
        <v>-16</v>
      </c>
      <c r="O24" s="22"/>
      <c r="P24" s="28"/>
      <c r="R24" s="7"/>
      <c r="S24" s="22">
        <v>1700</v>
      </c>
      <c r="T24" s="24">
        <v>-0.001</v>
      </c>
      <c r="V24" s="7" t="s">
        <v>5</v>
      </c>
      <c r="W24" s="22">
        <v>1600</v>
      </c>
      <c r="X24" s="24">
        <v>-62</v>
      </c>
      <c r="AD24" s="27"/>
      <c r="AE24" s="25"/>
      <c r="AF24" s="26"/>
    </row>
    <row r="25" spans="1:32" ht="12.75">
      <c r="A25" s="16"/>
      <c r="C25" s="22"/>
      <c r="D25" s="28"/>
      <c r="G25" s="22"/>
      <c r="H25" s="28"/>
      <c r="J25"/>
      <c r="K25" s="22"/>
      <c r="L25" s="28"/>
      <c r="O25" s="22"/>
      <c r="P25" s="28"/>
      <c r="S25" s="22"/>
      <c r="T25" s="28"/>
      <c r="V25" s="7"/>
      <c r="W25" s="22">
        <v>2250</v>
      </c>
      <c r="X25" s="24">
        <v>-0.001</v>
      </c>
      <c r="AD25" s="27"/>
      <c r="AE25" s="25"/>
      <c r="AF25" s="26"/>
    </row>
    <row r="26" spans="1:32" ht="12.75">
      <c r="A26" s="16"/>
      <c r="C26" s="22"/>
      <c r="D26" s="24"/>
      <c r="G26" s="22"/>
      <c r="H26" s="28"/>
      <c r="J26"/>
      <c r="K26" s="22"/>
      <c r="L26" s="28"/>
      <c r="O26" s="22"/>
      <c r="P26" s="28"/>
      <c r="S26" s="22"/>
      <c r="T26" s="28"/>
      <c r="W26" s="22"/>
      <c r="X26" s="28"/>
      <c r="AD26" s="21"/>
      <c r="AE26" s="31"/>
      <c r="AF26" s="32"/>
    </row>
    <row r="27" spans="1:34" ht="15.75">
      <c r="A27" s="29">
        <f>A19+1</f>
        <v>4</v>
      </c>
      <c r="B27" s="17" t="s">
        <v>56</v>
      </c>
      <c r="C27" s="18" t="s">
        <v>76</v>
      </c>
      <c r="D27" s="19" t="s">
        <v>96</v>
      </c>
      <c r="F27" s="34" t="s">
        <v>28</v>
      </c>
      <c r="G27" s="35" t="s">
        <v>76</v>
      </c>
      <c r="H27" s="19" t="s">
        <v>96</v>
      </c>
      <c r="J27" s="17" t="s">
        <v>46</v>
      </c>
      <c r="K27" s="18" t="s">
        <v>76</v>
      </c>
      <c r="L27" s="19" t="s">
        <v>96</v>
      </c>
      <c r="N27" s="17" t="s">
        <v>58</v>
      </c>
      <c r="O27" s="18" t="s">
        <v>76</v>
      </c>
      <c r="P27" s="19" t="s">
        <v>96</v>
      </c>
      <c r="R27" s="17" t="s">
        <v>36</v>
      </c>
      <c r="S27" s="18" t="s">
        <v>76</v>
      </c>
      <c r="T27" s="19" t="s">
        <v>96</v>
      </c>
      <c r="V27" s="17" t="s">
        <v>20</v>
      </c>
      <c r="W27" s="18" t="s">
        <v>76</v>
      </c>
      <c r="X27" s="19" t="s">
        <v>96</v>
      </c>
      <c r="Z27" s="17" t="s">
        <v>49</v>
      </c>
      <c r="AA27" s="18" t="s">
        <v>76</v>
      </c>
      <c r="AB27" s="19" t="s">
        <v>96</v>
      </c>
      <c r="AD27" s="17"/>
      <c r="AE27" s="17"/>
      <c r="AF27" s="20"/>
      <c r="AH27" s="17"/>
    </row>
    <row r="28" spans="1:34" ht="15.75">
      <c r="A28" s="29"/>
      <c r="B28" s="21" t="s">
        <v>118</v>
      </c>
      <c r="C28" s="22">
        <v>0</v>
      </c>
      <c r="D28" s="24">
        <v>-49.5</v>
      </c>
      <c r="F28" s="36" t="s">
        <v>119</v>
      </c>
      <c r="G28" s="37">
        <v>0</v>
      </c>
      <c r="H28" s="23">
        <v>-95.5</v>
      </c>
      <c r="J28" s="21" t="s">
        <v>120</v>
      </c>
      <c r="K28" s="22">
        <v>0</v>
      </c>
      <c r="L28" s="24">
        <v>-111</v>
      </c>
      <c r="N28" s="21" t="s">
        <v>121</v>
      </c>
      <c r="O28" s="22">
        <v>0</v>
      </c>
      <c r="P28" s="24">
        <v>-83.40000000000009</v>
      </c>
      <c r="R28" s="21" t="s">
        <v>122</v>
      </c>
      <c r="S28" s="22">
        <v>0</v>
      </c>
      <c r="T28" s="24">
        <v>-104</v>
      </c>
      <c r="V28" s="21" t="s">
        <v>123</v>
      </c>
      <c r="W28" s="22">
        <v>0</v>
      </c>
      <c r="X28" s="24">
        <v>-265</v>
      </c>
      <c r="Z28" s="21" t="s">
        <v>124</v>
      </c>
      <c r="AA28" s="22">
        <v>0</v>
      </c>
      <c r="AB28" s="24">
        <v>-216.5</v>
      </c>
      <c r="AD28" s="21"/>
      <c r="AE28" s="25"/>
      <c r="AF28" s="26"/>
      <c r="AH28" s="21"/>
    </row>
    <row r="29" spans="1:34" ht="12.75">
      <c r="A29" s="29"/>
      <c r="B29" s="7" t="s">
        <v>78</v>
      </c>
      <c r="C29" s="22">
        <v>573</v>
      </c>
      <c r="D29" s="24">
        <v>-13.31195840554593</v>
      </c>
      <c r="F29" s="38"/>
      <c r="G29" s="37">
        <v>1517</v>
      </c>
      <c r="H29" s="23">
        <v>-19</v>
      </c>
      <c r="J29" s="7" t="s">
        <v>78</v>
      </c>
      <c r="K29" s="22">
        <v>904</v>
      </c>
      <c r="L29" s="24">
        <v>-74</v>
      </c>
      <c r="N29" s="7" t="s">
        <v>77</v>
      </c>
      <c r="O29" s="22">
        <v>1609.9082934765765</v>
      </c>
      <c r="P29" s="24">
        <v>-33.29673866701099</v>
      </c>
      <c r="R29" s="7" t="s">
        <v>78</v>
      </c>
      <c r="S29" s="22">
        <v>762</v>
      </c>
      <c r="T29" s="24">
        <v>-69</v>
      </c>
      <c r="V29" s="7" t="s">
        <v>78</v>
      </c>
      <c r="W29" s="22">
        <v>2495</v>
      </c>
      <c r="X29" s="24">
        <v>-152</v>
      </c>
      <c r="Z29" s="7" t="s">
        <v>78</v>
      </c>
      <c r="AA29" s="22">
        <v>1685</v>
      </c>
      <c r="AB29" s="24">
        <v>-145.8</v>
      </c>
      <c r="AD29" s="27"/>
      <c r="AE29" s="25"/>
      <c r="AF29" s="26"/>
      <c r="AH29" s="27"/>
    </row>
    <row r="30" spans="1:34" ht="12.75">
      <c r="A30" s="29"/>
      <c r="C30" s="22">
        <v>577</v>
      </c>
      <c r="D30" s="24">
        <v>-13.5</v>
      </c>
      <c r="F30"/>
      <c r="G30" s="22"/>
      <c r="H30" s="28"/>
      <c r="J30" s="7" t="s">
        <v>77</v>
      </c>
      <c r="K30" s="22">
        <v>928</v>
      </c>
      <c r="L30" s="24">
        <v>-73</v>
      </c>
      <c r="O30" s="22"/>
      <c r="P30" s="28"/>
      <c r="R30" s="7" t="s">
        <v>77</v>
      </c>
      <c r="S30" s="22">
        <v>1159</v>
      </c>
      <c r="T30" s="24">
        <v>-52</v>
      </c>
      <c r="V30" s="7" t="s">
        <v>77</v>
      </c>
      <c r="W30" s="22">
        <v>3013</v>
      </c>
      <c r="X30" s="24">
        <v>-115</v>
      </c>
      <c r="Z30" s="7" t="s">
        <v>77</v>
      </c>
      <c r="AA30" s="22">
        <v>1696</v>
      </c>
      <c r="AB30" s="24">
        <v>-145.4</v>
      </c>
      <c r="AD30" s="27"/>
      <c r="AE30" s="25"/>
      <c r="AF30" s="26"/>
      <c r="AH30" s="27"/>
    </row>
    <row r="31" spans="1:32" ht="12.75">
      <c r="A31" s="29"/>
      <c r="B31" s="7" t="s">
        <v>79</v>
      </c>
      <c r="C31" s="22">
        <v>773</v>
      </c>
      <c r="D31" s="24">
        <v>-5.398305084745765</v>
      </c>
      <c r="G31" s="22"/>
      <c r="H31" s="24"/>
      <c r="J31" s="7" t="s">
        <v>5</v>
      </c>
      <c r="K31" s="22">
        <v>1698</v>
      </c>
      <c r="L31" s="24">
        <v>-45</v>
      </c>
      <c r="O31" s="22"/>
      <c r="P31" s="28"/>
      <c r="R31" s="7" t="s">
        <v>5</v>
      </c>
      <c r="S31" s="22">
        <v>1745</v>
      </c>
      <c r="T31" s="24">
        <v>-29</v>
      </c>
      <c r="W31" s="22"/>
      <c r="X31" s="28"/>
      <c r="Z31" s="7"/>
      <c r="AA31" s="22">
        <v>2500</v>
      </c>
      <c r="AB31" s="24">
        <v>-107.8</v>
      </c>
      <c r="AD31" s="27"/>
      <c r="AE31" s="25"/>
      <c r="AF31" s="26"/>
    </row>
    <row r="32" spans="1:32" ht="12.75">
      <c r="A32" s="29"/>
      <c r="B32" s="7" t="s">
        <v>77</v>
      </c>
      <c r="C32" s="22">
        <v>990</v>
      </c>
      <c r="D32" s="24">
        <v>6.570921985815602</v>
      </c>
      <c r="G32" s="22"/>
      <c r="H32" s="24"/>
      <c r="J32" s="7" t="s">
        <v>79</v>
      </c>
      <c r="K32" s="22">
        <v>1908</v>
      </c>
      <c r="L32" s="24">
        <v>-32</v>
      </c>
      <c r="O32" s="22"/>
      <c r="P32" s="28"/>
      <c r="R32" s="7" t="s">
        <v>79</v>
      </c>
      <c r="S32" s="22">
        <v>2016</v>
      </c>
      <c r="T32" s="24">
        <v>-35</v>
      </c>
      <c r="W32" s="22"/>
      <c r="X32" s="28"/>
      <c r="AD32" s="27"/>
      <c r="AE32" s="25"/>
      <c r="AF32" s="26"/>
    </row>
    <row r="33" spans="1:32" ht="12.75">
      <c r="A33" s="29"/>
      <c r="C33" s="22">
        <v>1200</v>
      </c>
      <c r="D33" s="24">
        <v>18.68644326241135</v>
      </c>
      <c r="G33" s="22"/>
      <c r="H33" s="28"/>
      <c r="K33" s="22">
        <v>2380</v>
      </c>
      <c r="L33" s="24">
        <v>-0.0001</v>
      </c>
      <c r="O33" s="22"/>
      <c r="P33" s="28"/>
      <c r="R33" s="7"/>
      <c r="S33" s="22">
        <v>2500</v>
      </c>
      <c r="T33" s="24">
        <v>-24</v>
      </c>
      <c r="W33" s="22"/>
      <c r="X33" s="28"/>
      <c r="AD33" s="27"/>
      <c r="AE33" s="25"/>
      <c r="AF33" s="26"/>
    </row>
    <row r="34" spans="1:32" ht="12.75">
      <c r="A34" s="29"/>
      <c r="C34" s="22">
        <v>1760</v>
      </c>
      <c r="D34" s="24">
        <v>15</v>
      </c>
      <c r="G34" s="22"/>
      <c r="H34" s="28"/>
      <c r="J34"/>
      <c r="K34" s="22"/>
      <c r="L34" s="28"/>
      <c r="O34" s="22"/>
      <c r="P34" s="28"/>
      <c r="S34" s="22"/>
      <c r="T34" s="28"/>
      <c r="W34" s="22"/>
      <c r="X34" s="28"/>
      <c r="AD34" s="21"/>
      <c r="AE34" s="31"/>
      <c r="AF34" s="32"/>
    </row>
    <row r="35" spans="1:34" ht="15.75">
      <c r="A35" s="16">
        <f>A27+1</f>
        <v>5</v>
      </c>
      <c r="B35" s="17" t="s">
        <v>48</v>
      </c>
      <c r="C35" s="18" t="s">
        <v>76</v>
      </c>
      <c r="D35" s="19" t="s">
        <v>96</v>
      </c>
      <c r="F35" s="17" t="s">
        <v>33</v>
      </c>
      <c r="G35" s="18" t="s">
        <v>76</v>
      </c>
      <c r="H35" s="19" t="s">
        <v>96</v>
      </c>
      <c r="J35" s="17" t="s">
        <v>59</v>
      </c>
      <c r="K35" s="18" t="s">
        <v>76</v>
      </c>
      <c r="L35" s="19" t="s">
        <v>96</v>
      </c>
      <c r="N35" s="34" t="s">
        <v>9</v>
      </c>
      <c r="O35" s="34" t="s">
        <v>76</v>
      </c>
      <c r="P35" s="19" t="s">
        <v>96</v>
      </c>
      <c r="R35" s="17" t="s">
        <v>18</v>
      </c>
      <c r="S35" s="18" t="s">
        <v>76</v>
      </c>
      <c r="T35" s="19" t="s">
        <v>96</v>
      </c>
      <c r="V35" s="17" t="s">
        <v>82</v>
      </c>
      <c r="W35" s="18" t="s">
        <v>76</v>
      </c>
      <c r="X35" s="39" t="s">
        <v>96</v>
      </c>
      <c r="Z35" s="17" t="s">
        <v>83</v>
      </c>
      <c r="AA35" s="17" t="s">
        <v>76</v>
      </c>
      <c r="AB35" s="19" t="s">
        <v>96</v>
      </c>
      <c r="AD35" s="17"/>
      <c r="AE35" s="17"/>
      <c r="AF35" s="20"/>
      <c r="AH35" s="17"/>
    </row>
    <row r="36" spans="1:34" ht="15.75">
      <c r="A36" s="16"/>
      <c r="B36" s="21" t="s">
        <v>125</v>
      </c>
      <c r="C36" s="22">
        <v>0</v>
      </c>
      <c r="D36" s="24">
        <v>-54</v>
      </c>
      <c r="F36" s="21" t="s">
        <v>126</v>
      </c>
      <c r="G36" s="22">
        <v>0</v>
      </c>
      <c r="H36" s="24">
        <v>-114</v>
      </c>
      <c r="J36" s="21" t="s">
        <v>127</v>
      </c>
      <c r="K36" s="22">
        <v>0</v>
      </c>
      <c r="L36" s="24">
        <v>-133</v>
      </c>
      <c r="N36" s="36" t="s">
        <v>128</v>
      </c>
      <c r="O36" s="37">
        <v>0</v>
      </c>
      <c r="P36" s="23">
        <v>-94.2</v>
      </c>
      <c r="R36" s="21" t="s">
        <v>129</v>
      </c>
      <c r="S36" s="22">
        <v>0</v>
      </c>
      <c r="T36" s="24">
        <v>-129</v>
      </c>
      <c r="V36" s="21" t="s">
        <v>130</v>
      </c>
      <c r="W36" s="22">
        <v>0</v>
      </c>
      <c r="X36" s="24">
        <v>-288.1</v>
      </c>
      <c r="Z36" s="21" t="s">
        <v>131</v>
      </c>
      <c r="AA36" s="25">
        <v>0</v>
      </c>
      <c r="AB36" s="26">
        <v>-288.7</v>
      </c>
      <c r="AD36" s="21"/>
      <c r="AE36" s="25"/>
      <c r="AF36" s="26"/>
      <c r="AH36" s="21"/>
    </row>
    <row r="37" spans="1:34" ht="12.75">
      <c r="A37" s="16"/>
      <c r="B37" s="7" t="s">
        <v>78</v>
      </c>
      <c r="C37" s="22">
        <v>491</v>
      </c>
      <c r="D37" s="24">
        <v>-33</v>
      </c>
      <c r="F37" s="7" t="s">
        <v>78</v>
      </c>
      <c r="G37" s="22">
        <v>1725</v>
      </c>
      <c r="H37" s="24">
        <v>-44.5</v>
      </c>
      <c r="J37" s="7" t="s">
        <v>77</v>
      </c>
      <c r="K37" s="22">
        <v>1743</v>
      </c>
      <c r="L37" s="24">
        <v>-67</v>
      </c>
      <c r="N37" s="38"/>
      <c r="O37" s="37">
        <v>3400</v>
      </c>
      <c r="P37" s="23">
        <v>-95.9</v>
      </c>
      <c r="R37" s="7" t="s">
        <v>78</v>
      </c>
      <c r="S37" s="22">
        <v>1210</v>
      </c>
      <c r="T37" s="24">
        <v>-73</v>
      </c>
      <c r="V37" s="7" t="s">
        <v>78</v>
      </c>
      <c r="W37" s="22">
        <v>1097</v>
      </c>
      <c r="X37" s="24">
        <v>-239.3</v>
      </c>
      <c r="Z37" s="27" t="s">
        <v>78</v>
      </c>
      <c r="AA37" s="25">
        <v>1345</v>
      </c>
      <c r="AB37" s="26">
        <v>-227.1</v>
      </c>
      <c r="AD37" s="27"/>
      <c r="AE37" s="25"/>
      <c r="AF37" s="26"/>
      <c r="AH37" s="27"/>
    </row>
    <row r="38" spans="1:34" ht="12.75">
      <c r="A38" s="16"/>
      <c r="B38" s="7" t="s">
        <v>77</v>
      </c>
      <c r="C38" s="22">
        <v>603</v>
      </c>
      <c r="D38" s="24">
        <v>-28</v>
      </c>
      <c r="F38" s="7" t="s">
        <v>77</v>
      </c>
      <c r="G38" s="22">
        <v>2257</v>
      </c>
      <c r="H38" s="24">
        <v>-24.5</v>
      </c>
      <c r="J38" s="7" t="s">
        <v>5</v>
      </c>
      <c r="K38" s="22">
        <v>2100</v>
      </c>
      <c r="L38" s="24">
        <v>-57</v>
      </c>
      <c r="O38" s="22"/>
      <c r="P38" s="28"/>
      <c r="R38" s="7" t="s">
        <v>77</v>
      </c>
      <c r="S38" s="22">
        <v>1389</v>
      </c>
      <c r="T38" s="24">
        <v>-64</v>
      </c>
      <c r="V38" s="7"/>
      <c r="W38" s="22"/>
      <c r="X38" s="24"/>
      <c r="AD38" s="27"/>
      <c r="AE38" s="25"/>
      <c r="AF38" s="26"/>
      <c r="AH38" s="27"/>
    </row>
    <row r="39" spans="1:34" ht="12.75">
      <c r="A39" s="16"/>
      <c r="B39" s="7" t="s">
        <v>79</v>
      </c>
      <c r="C39" s="22">
        <v>952</v>
      </c>
      <c r="D39" s="24">
        <v>-27</v>
      </c>
      <c r="G39" s="22">
        <v>2500</v>
      </c>
      <c r="H39" s="24">
        <v>-15</v>
      </c>
      <c r="K39" s="22">
        <v>2500</v>
      </c>
      <c r="L39" s="24">
        <v>-52</v>
      </c>
      <c r="O39" s="22"/>
      <c r="P39" s="28"/>
      <c r="R39" s="7"/>
      <c r="S39" s="22">
        <v>2500</v>
      </c>
      <c r="T39" s="24">
        <v>-19</v>
      </c>
      <c r="W39" s="22"/>
      <c r="X39" s="28"/>
      <c r="AD39" s="27"/>
      <c r="AE39" s="25"/>
      <c r="AF39" s="26"/>
      <c r="AH39" s="7"/>
    </row>
    <row r="40" spans="1:34" ht="12.75">
      <c r="A40" s="16"/>
      <c r="C40" s="22">
        <v>2250</v>
      </c>
      <c r="D40" s="24">
        <v>-0.001</v>
      </c>
      <c r="G40" s="22"/>
      <c r="H40" s="28"/>
      <c r="J40"/>
      <c r="K40" s="22"/>
      <c r="L40" s="28"/>
      <c r="O40" s="22"/>
      <c r="P40" s="28"/>
      <c r="R40" s="7"/>
      <c r="S40" s="22"/>
      <c r="T40" s="24"/>
      <c r="W40" s="22"/>
      <c r="X40" s="28"/>
      <c r="AD40" s="27"/>
      <c r="AE40" s="25"/>
      <c r="AF40" s="26"/>
      <c r="AH40" s="7"/>
    </row>
    <row r="41" spans="1:32" ht="12.75">
      <c r="A41" s="16"/>
      <c r="C41" s="22"/>
      <c r="D41" s="28"/>
      <c r="G41" s="22"/>
      <c r="H41" s="28"/>
      <c r="J41"/>
      <c r="K41" s="22"/>
      <c r="L41" s="28"/>
      <c r="O41" s="22"/>
      <c r="P41" s="28"/>
      <c r="S41" s="22"/>
      <c r="T41" s="28"/>
      <c r="W41" s="22"/>
      <c r="X41" s="28"/>
      <c r="AD41" s="27"/>
      <c r="AE41" s="25"/>
      <c r="AF41" s="26"/>
    </row>
    <row r="42" spans="1:32" ht="12.75">
      <c r="A42" s="16"/>
      <c r="C42" s="22"/>
      <c r="D42" s="28"/>
      <c r="G42" s="22"/>
      <c r="H42" s="28"/>
      <c r="J42"/>
      <c r="K42" s="22"/>
      <c r="L42" s="28"/>
      <c r="O42" s="22"/>
      <c r="P42" s="28"/>
      <c r="S42" s="22"/>
      <c r="T42" s="28"/>
      <c r="W42" s="22"/>
      <c r="X42" s="28"/>
      <c r="AD42" s="21"/>
      <c r="AE42" s="31"/>
      <c r="AF42" s="32"/>
    </row>
    <row r="43" spans="1:34" ht="15.75">
      <c r="A43" s="29">
        <f>A35+1</f>
        <v>6</v>
      </c>
      <c r="B43" s="17" t="s">
        <v>56</v>
      </c>
      <c r="C43" s="40" t="s">
        <v>76</v>
      </c>
      <c r="D43" s="19" t="s">
        <v>96</v>
      </c>
      <c r="F43" s="17" t="s">
        <v>84</v>
      </c>
      <c r="G43" s="18" t="s">
        <v>76</v>
      </c>
      <c r="H43" s="19" t="s">
        <v>96</v>
      </c>
      <c r="J43" s="34" t="s">
        <v>35</v>
      </c>
      <c r="K43" s="41" t="s">
        <v>76</v>
      </c>
      <c r="L43" s="19" t="s">
        <v>96</v>
      </c>
      <c r="N43" s="17" t="s">
        <v>16</v>
      </c>
      <c r="O43" s="18" t="s">
        <v>76</v>
      </c>
      <c r="P43" s="19" t="s">
        <v>96</v>
      </c>
      <c r="R43" s="17" t="s">
        <v>18</v>
      </c>
      <c r="S43" s="18" t="s">
        <v>76</v>
      </c>
      <c r="T43" s="19" t="s">
        <v>96</v>
      </c>
      <c r="V43" s="17" t="s">
        <v>85</v>
      </c>
      <c r="W43" s="18" t="s">
        <v>76</v>
      </c>
      <c r="X43" s="19" t="s">
        <v>96</v>
      </c>
      <c r="Z43" s="17" t="s">
        <v>86</v>
      </c>
      <c r="AA43" s="17" t="s">
        <v>76</v>
      </c>
      <c r="AB43" s="19" t="s">
        <v>96</v>
      </c>
      <c r="AD43" s="17"/>
      <c r="AE43" s="17"/>
      <c r="AF43" s="20"/>
      <c r="AH43" s="17"/>
    </row>
    <row r="44" spans="1:34" ht="15.75">
      <c r="A44" s="29"/>
      <c r="B44" s="21" t="s">
        <v>132</v>
      </c>
      <c r="C44" s="22">
        <v>0</v>
      </c>
      <c r="D44" s="24">
        <v>-69</v>
      </c>
      <c r="F44" s="21" t="s">
        <v>133</v>
      </c>
      <c r="G44" s="22">
        <v>0</v>
      </c>
      <c r="H44" s="24">
        <v>-124</v>
      </c>
      <c r="J44" s="30" t="s">
        <v>134</v>
      </c>
      <c r="K44" s="42">
        <v>0</v>
      </c>
      <c r="L44" s="23">
        <v>-142</v>
      </c>
      <c r="N44" s="21" t="s">
        <v>135</v>
      </c>
      <c r="O44" s="22">
        <v>840</v>
      </c>
      <c r="P44" s="24">
        <v>-99</v>
      </c>
      <c r="R44" s="21" t="s">
        <v>136</v>
      </c>
      <c r="S44" s="22">
        <v>0</v>
      </c>
      <c r="T44" s="24">
        <v>-16</v>
      </c>
      <c r="V44" s="21" t="s">
        <v>137</v>
      </c>
      <c r="W44" s="25">
        <v>0</v>
      </c>
      <c r="X44" s="26">
        <v>-298.5</v>
      </c>
      <c r="Z44" s="21" t="s">
        <v>138</v>
      </c>
      <c r="AA44" s="25">
        <v>0</v>
      </c>
      <c r="AB44" s="26">
        <v>-299.3</v>
      </c>
      <c r="AD44" s="21"/>
      <c r="AE44" s="25"/>
      <c r="AF44" s="26"/>
      <c r="AH44" s="21"/>
    </row>
    <row r="45" spans="1:34" ht="12.75">
      <c r="A45" s="29"/>
      <c r="B45" s="7" t="s">
        <v>77</v>
      </c>
      <c r="C45" s="22">
        <v>573</v>
      </c>
      <c r="D45" s="24">
        <v>-52</v>
      </c>
      <c r="F45" s="7" t="s">
        <v>78</v>
      </c>
      <c r="G45" s="22">
        <v>594</v>
      </c>
      <c r="H45" s="24">
        <v>-96</v>
      </c>
      <c r="J45" s="38" t="s">
        <v>77</v>
      </c>
      <c r="K45" s="42">
        <v>631</v>
      </c>
      <c r="L45" s="23">
        <v>-95</v>
      </c>
      <c r="N45" s="7" t="s">
        <v>78</v>
      </c>
      <c r="O45" s="22">
        <v>1642</v>
      </c>
      <c r="P45" s="24">
        <v>-51.16229961304589</v>
      </c>
      <c r="R45" s="7" t="s">
        <v>78</v>
      </c>
      <c r="S45" s="22">
        <v>1210</v>
      </c>
      <c r="T45" s="24">
        <v>-67.4</v>
      </c>
      <c r="V45" s="27" t="s">
        <v>78</v>
      </c>
      <c r="W45" s="25">
        <v>1734</v>
      </c>
      <c r="X45" s="26">
        <v>-220.8</v>
      </c>
      <c r="Z45" s="27" t="s">
        <v>78</v>
      </c>
      <c r="AA45" s="25">
        <v>1873</v>
      </c>
      <c r="AB45" s="26">
        <v>-216.1</v>
      </c>
      <c r="AD45" s="27"/>
      <c r="AE45" s="25"/>
      <c r="AF45" s="26"/>
      <c r="AH45" s="7"/>
    </row>
    <row r="46" spans="1:34" ht="12.75">
      <c r="A46" s="29"/>
      <c r="B46" s="7" t="s">
        <v>78</v>
      </c>
      <c r="C46" s="22">
        <v>577</v>
      </c>
      <c r="D46" s="24">
        <v>-51</v>
      </c>
      <c r="F46" s="7" t="s">
        <v>79</v>
      </c>
      <c r="G46" s="22">
        <v>1040</v>
      </c>
      <c r="H46" s="24">
        <v>-74</v>
      </c>
      <c r="J46" s="38" t="s">
        <v>79</v>
      </c>
      <c r="K46" s="42">
        <v>704</v>
      </c>
      <c r="L46" s="23">
        <v>-93</v>
      </c>
      <c r="O46" s="22"/>
      <c r="P46" s="28"/>
      <c r="R46" s="7"/>
      <c r="S46" s="22">
        <v>2000</v>
      </c>
      <c r="T46" s="24">
        <v>-85.3</v>
      </c>
      <c r="W46" s="22"/>
      <c r="X46" s="28"/>
      <c r="AD46" s="27"/>
      <c r="AE46" s="25"/>
      <c r="AF46" s="26"/>
      <c r="AH46" s="7"/>
    </row>
    <row r="47" spans="1:32" ht="12.75">
      <c r="A47" s="29"/>
      <c r="B47" s="7" t="s">
        <v>5</v>
      </c>
      <c r="C47" s="22">
        <v>773</v>
      </c>
      <c r="D47" s="24">
        <v>-43</v>
      </c>
      <c r="G47" s="22">
        <v>1800</v>
      </c>
      <c r="H47" s="24">
        <v>-0.001</v>
      </c>
      <c r="J47" s="38"/>
      <c r="K47" s="42">
        <v>2500</v>
      </c>
      <c r="L47" s="23">
        <v>42</v>
      </c>
      <c r="O47" s="22"/>
      <c r="P47" s="28"/>
      <c r="R47" s="7"/>
      <c r="S47" s="22"/>
      <c r="T47" s="28"/>
      <c r="W47" s="22"/>
      <c r="X47" s="28"/>
      <c r="AD47" s="27"/>
      <c r="AE47" s="25"/>
      <c r="AF47" s="26"/>
    </row>
    <row r="48" spans="1:32" ht="12.75">
      <c r="A48" s="29"/>
      <c r="B48" s="7" t="s">
        <v>79</v>
      </c>
      <c r="C48" s="22">
        <v>1760</v>
      </c>
      <c r="D48" s="24">
        <v>-30</v>
      </c>
      <c r="G48" s="22"/>
      <c r="H48" s="28"/>
      <c r="J48"/>
      <c r="K48" s="22"/>
      <c r="L48" s="28"/>
      <c r="O48" s="22"/>
      <c r="P48" s="28"/>
      <c r="S48" s="22"/>
      <c r="T48" s="28"/>
      <c r="W48" s="22"/>
      <c r="X48" s="28"/>
      <c r="AD48" s="27"/>
      <c r="AE48" s="25"/>
      <c r="AF48" s="26"/>
    </row>
    <row r="49" spans="1:32" ht="12.75">
      <c r="A49" s="29"/>
      <c r="C49" s="22">
        <v>2000</v>
      </c>
      <c r="D49" s="24">
        <v>-0.001</v>
      </c>
      <c r="G49" s="22"/>
      <c r="H49" s="28"/>
      <c r="J49"/>
      <c r="K49" s="22"/>
      <c r="L49" s="28"/>
      <c r="O49" s="22"/>
      <c r="P49" s="28"/>
      <c r="S49" s="22"/>
      <c r="T49" s="28"/>
      <c r="W49" s="22"/>
      <c r="X49" s="28"/>
      <c r="AD49" s="27"/>
      <c r="AE49" s="25"/>
      <c r="AF49" s="26"/>
    </row>
    <row r="50" spans="1:32" ht="12.75">
      <c r="A50" s="29"/>
      <c r="C50" s="22"/>
      <c r="D50" s="24"/>
      <c r="G50" s="22"/>
      <c r="H50" s="28"/>
      <c r="J50"/>
      <c r="K50" s="22"/>
      <c r="L50" s="28"/>
      <c r="O50" s="22"/>
      <c r="P50" s="28"/>
      <c r="S50" s="22"/>
      <c r="T50" s="28"/>
      <c r="W50" s="22"/>
      <c r="X50" s="28"/>
      <c r="AD50" s="27"/>
      <c r="AE50" s="31"/>
      <c r="AF50" s="32"/>
    </row>
    <row r="51" spans="1:32" ht="15.75">
      <c r="A51" s="16">
        <f>A43+1</f>
        <v>7</v>
      </c>
      <c r="B51" s="17" t="s">
        <v>45</v>
      </c>
      <c r="C51" s="18" t="s">
        <v>76</v>
      </c>
      <c r="D51" s="19" t="s">
        <v>96</v>
      </c>
      <c r="F51" s="34" t="s">
        <v>9</v>
      </c>
      <c r="G51" s="41" t="s">
        <v>76</v>
      </c>
      <c r="H51" s="19" t="s">
        <v>96</v>
      </c>
      <c r="J51" s="17" t="s">
        <v>87</v>
      </c>
      <c r="K51" s="18" t="s">
        <v>76</v>
      </c>
      <c r="L51" s="19" t="s">
        <v>96</v>
      </c>
      <c r="N51" s="17" t="s">
        <v>16</v>
      </c>
      <c r="O51" s="18" t="s">
        <v>76</v>
      </c>
      <c r="P51" s="19" t="s">
        <v>96</v>
      </c>
      <c r="R51" s="34" t="s">
        <v>50</v>
      </c>
      <c r="S51" s="41" t="s">
        <v>76</v>
      </c>
      <c r="T51" s="39" t="s">
        <v>96</v>
      </c>
      <c r="Z51" s="21" t="s">
        <v>2</v>
      </c>
      <c r="AA51" s="18" t="s">
        <v>76</v>
      </c>
      <c r="AB51" s="19" t="s">
        <v>96</v>
      </c>
      <c r="AD51" s="17"/>
      <c r="AE51" s="17"/>
      <c r="AF51" s="20"/>
    </row>
    <row r="52" spans="1:32" ht="15.75">
      <c r="A52" s="16"/>
      <c r="B52" s="21" t="s">
        <v>139</v>
      </c>
      <c r="C52" s="22">
        <v>0</v>
      </c>
      <c r="D52" s="24">
        <v>-86</v>
      </c>
      <c r="F52" s="30" t="s">
        <v>140</v>
      </c>
      <c r="G52" s="42">
        <v>0</v>
      </c>
      <c r="H52" s="23">
        <v>-135</v>
      </c>
      <c r="J52" s="21" t="s">
        <v>141</v>
      </c>
      <c r="K52" s="22">
        <v>0</v>
      </c>
      <c r="L52" s="24">
        <v>-151.8</v>
      </c>
      <c r="N52" s="21" t="s">
        <v>142</v>
      </c>
      <c r="O52" s="22">
        <v>840</v>
      </c>
      <c r="P52" s="24">
        <v>-99</v>
      </c>
      <c r="R52" s="30" t="s">
        <v>143</v>
      </c>
      <c r="S52" s="42">
        <v>0</v>
      </c>
      <c r="T52" s="23">
        <v>-138.8</v>
      </c>
      <c r="Z52" s="21" t="s">
        <v>565</v>
      </c>
      <c r="AA52" s="149">
        <v>298</v>
      </c>
      <c r="AB52" s="151">
        <v>-102.39521261347348</v>
      </c>
      <c r="AD52" s="21"/>
      <c r="AE52" s="25"/>
      <c r="AF52" s="26"/>
    </row>
    <row r="53" spans="1:32" ht="15">
      <c r="A53" s="16"/>
      <c r="C53" s="22">
        <v>3400</v>
      </c>
      <c r="D53" s="24">
        <v>-28</v>
      </c>
      <c r="F53" s="38"/>
      <c r="G53" s="42">
        <v>3400</v>
      </c>
      <c r="H53" s="23">
        <v>4.700000000000017</v>
      </c>
      <c r="J53" s="7" t="s">
        <v>78</v>
      </c>
      <c r="K53" s="22">
        <v>302</v>
      </c>
      <c r="L53" s="24">
        <v>-125</v>
      </c>
      <c r="N53" s="7" t="s">
        <v>77</v>
      </c>
      <c r="O53" s="22">
        <v>1642</v>
      </c>
      <c r="P53" s="24">
        <v>-75</v>
      </c>
      <c r="R53" s="38" t="s">
        <v>78</v>
      </c>
      <c r="S53" s="42">
        <v>505</v>
      </c>
      <c r="T53" s="23">
        <v>-114</v>
      </c>
      <c r="AA53" s="150">
        <v>933</v>
      </c>
      <c r="AB53" s="152">
        <v>-129.545016722408</v>
      </c>
      <c r="AD53" s="27"/>
      <c r="AE53" s="25"/>
      <c r="AF53" s="26"/>
    </row>
    <row r="54" spans="1:32" ht="15">
      <c r="A54" s="16"/>
      <c r="C54" s="22"/>
      <c r="D54" s="24"/>
      <c r="G54" s="22"/>
      <c r="H54" s="28"/>
      <c r="J54" s="7" t="s">
        <v>77</v>
      </c>
      <c r="K54" s="22">
        <v>763</v>
      </c>
      <c r="L54" s="24">
        <v>-84</v>
      </c>
      <c r="N54" s="7" t="s">
        <v>78</v>
      </c>
      <c r="O54" s="22">
        <v>1809</v>
      </c>
      <c r="P54" s="24">
        <v>-71.9</v>
      </c>
      <c r="R54" s="38" t="s">
        <v>5</v>
      </c>
      <c r="S54" s="42">
        <v>2140</v>
      </c>
      <c r="T54" s="23">
        <v>-31</v>
      </c>
      <c r="AA54" s="150">
        <v>2000</v>
      </c>
      <c r="AB54" s="152">
        <v>-155.08862876254182</v>
      </c>
      <c r="AD54" s="27"/>
      <c r="AE54" s="25"/>
      <c r="AF54" s="26"/>
    </row>
    <row r="55" spans="1:32" ht="12.75">
      <c r="A55" s="16"/>
      <c r="C55" s="22"/>
      <c r="D55" s="24"/>
      <c r="G55" s="22"/>
      <c r="H55" s="28"/>
      <c r="J55" s="7" t="s">
        <v>5</v>
      </c>
      <c r="K55" s="22">
        <v>915</v>
      </c>
      <c r="L55" s="24">
        <v>-73</v>
      </c>
      <c r="N55" s="7"/>
      <c r="O55" s="22">
        <v>2000</v>
      </c>
      <c r="P55" s="24">
        <v>-67.9</v>
      </c>
      <c r="S55" s="22"/>
      <c r="T55" s="28"/>
      <c r="AD55" s="27"/>
      <c r="AE55" s="25"/>
      <c r="AF55" s="26"/>
    </row>
    <row r="56" spans="1:32" ht="12.75">
      <c r="A56" s="16"/>
      <c r="C56" s="22"/>
      <c r="D56" s="24"/>
      <c r="G56" s="22"/>
      <c r="H56" s="28"/>
      <c r="J56" s="7" t="s">
        <v>79</v>
      </c>
      <c r="K56" s="22">
        <v>955</v>
      </c>
      <c r="L56" s="24">
        <v>-72</v>
      </c>
      <c r="O56" s="22"/>
      <c r="P56" s="28"/>
      <c r="S56" s="22"/>
      <c r="T56" s="28"/>
      <c r="AE56" s="22"/>
      <c r="AF56" s="28"/>
    </row>
    <row r="57" spans="1:32" ht="12.75">
      <c r="A57" s="16"/>
      <c r="C57" s="22"/>
      <c r="D57" s="24"/>
      <c r="G57" s="22"/>
      <c r="H57" s="28"/>
      <c r="J57"/>
      <c r="K57" s="22"/>
      <c r="L57" s="28"/>
      <c r="O57" s="22"/>
      <c r="P57" s="28"/>
      <c r="S57" s="22"/>
      <c r="T57" s="28"/>
      <c r="AE57" s="22"/>
      <c r="AF57" s="28"/>
    </row>
    <row r="58" spans="1:32" ht="12.75">
      <c r="A58" s="16"/>
      <c r="B58" s="38"/>
      <c r="C58" s="42"/>
      <c r="D58" s="23"/>
      <c r="G58" s="22"/>
      <c r="H58" s="28"/>
      <c r="J58"/>
      <c r="K58" s="22"/>
      <c r="L58" s="28"/>
      <c r="O58" s="22"/>
      <c r="P58" s="28"/>
      <c r="S58" s="22"/>
      <c r="T58" s="28"/>
      <c r="AE58" s="22"/>
      <c r="AF58" s="28"/>
    </row>
    <row r="59" spans="1:32" ht="15.75">
      <c r="A59" s="29">
        <f>A51+1</f>
        <v>8</v>
      </c>
      <c r="B59" s="17" t="s">
        <v>8</v>
      </c>
      <c r="C59" s="18" t="s">
        <v>76</v>
      </c>
      <c r="D59" s="19" t="s">
        <v>96</v>
      </c>
      <c r="F59" s="17" t="s">
        <v>32</v>
      </c>
      <c r="G59" s="18" t="s">
        <v>76</v>
      </c>
      <c r="H59" s="19" t="s">
        <v>96</v>
      </c>
      <c r="J59" s="17" t="s">
        <v>55</v>
      </c>
      <c r="K59" s="18" t="s">
        <v>76</v>
      </c>
      <c r="L59" s="19" t="s">
        <v>96</v>
      </c>
      <c r="N59" s="17" t="s">
        <v>16</v>
      </c>
      <c r="O59" s="18" t="s">
        <v>76</v>
      </c>
      <c r="P59" s="19" t="s">
        <v>96</v>
      </c>
      <c r="R59" s="17" t="s">
        <v>88</v>
      </c>
      <c r="S59" s="18" t="s">
        <v>76</v>
      </c>
      <c r="T59" s="19" t="s">
        <v>96</v>
      </c>
      <c r="AD59" s="17"/>
      <c r="AE59" s="17"/>
      <c r="AF59" s="20"/>
    </row>
    <row r="60" spans="1:32" ht="15.75">
      <c r="A60" s="29"/>
      <c r="B60" s="21" t="s">
        <v>144</v>
      </c>
      <c r="C60" s="22">
        <v>0</v>
      </c>
      <c r="D60" s="24">
        <v>-103.6</v>
      </c>
      <c r="F60" s="21" t="s">
        <v>145</v>
      </c>
      <c r="G60" s="22">
        <v>0</v>
      </c>
      <c r="H60" s="24">
        <v>-159</v>
      </c>
      <c r="J60" s="21" t="s">
        <v>146</v>
      </c>
      <c r="K60" s="22">
        <v>0</v>
      </c>
      <c r="L60" s="24">
        <v>-168</v>
      </c>
      <c r="N60" s="21" t="s">
        <v>147</v>
      </c>
      <c r="O60" s="22">
        <v>0</v>
      </c>
      <c r="P60" s="24">
        <v>-100</v>
      </c>
      <c r="R60" s="21" t="s">
        <v>148</v>
      </c>
      <c r="S60" s="22">
        <v>0</v>
      </c>
      <c r="T60" s="24">
        <v>-157.8</v>
      </c>
      <c r="AD60" s="33"/>
      <c r="AE60" s="43"/>
      <c r="AF60" s="24"/>
    </row>
    <row r="61" spans="1:32" ht="12.75">
      <c r="A61" s="29"/>
      <c r="C61" s="22">
        <v>1400</v>
      </c>
      <c r="D61" s="24">
        <v>-33.3</v>
      </c>
      <c r="F61" s="7" t="s">
        <v>77</v>
      </c>
      <c r="G61" s="22">
        <v>1764</v>
      </c>
      <c r="H61" s="24">
        <v>-85.61226330027051</v>
      </c>
      <c r="K61" s="22">
        <v>1940</v>
      </c>
      <c r="L61" s="24">
        <v>-90</v>
      </c>
      <c r="N61" s="7"/>
      <c r="O61" s="22">
        <v>1853</v>
      </c>
      <c r="P61" s="24">
        <v>2.8999999999999773</v>
      </c>
      <c r="R61" s="7" t="s">
        <v>78</v>
      </c>
      <c r="S61" s="22">
        <v>312</v>
      </c>
      <c r="T61" s="24">
        <v>-138</v>
      </c>
      <c r="AD61" s="7"/>
      <c r="AE61" s="43"/>
      <c r="AF61" s="24"/>
    </row>
    <row r="62" spans="1:32" ht="12.75">
      <c r="A62" s="29"/>
      <c r="C62" s="22"/>
      <c r="D62" s="24"/>
      <c r="G62" s="22"/>
      <c r="H62" s="24"/>
      <c r="J62" s="7" t="s">
        <v>77</v>
      </c>
      <c r="K62" s="22">
        <v>2033</v>
      </c>
      <c r="L62" s="24">
        <v>-83.12296620775976</v>
      </c>
      <c r="O62" s="22"/>
      <c r="P62" s="28"/>
      <c r="R62" s="7" t="s">
        <v>77</v>
      </c>
      <c r="S62" s="22">
        <v>910</v>
      </c>
      <c r="T62" s="24">
        <v>-96</v>
      </c>
      <c r="AD62" s="44"/>
      <c r="AE62" s="43"/>
      <c r="AF62" s="24"/>
    </row>
    <row r="63" spans="1:32" ht="12.75">
      <c r="A63" s="29"/>
      <c r="C63" s="22"/>
      <c r="D63" s="24"/>
      <c r="G63" s="22"/>
      <c r="H63" s="24"/>
      <c r="J63" s="7" t="s">
        <v>78</v>
      </c>
      <c r="K63" s="22">
        <v>2128</v>
      </c>
      <c r="L63" s="24">
        <v>-76.09803921568619</v>
      </c>
      <c r="O63" s="22"/>
      <c r="P63" s="28"/>
      <c r="R63" s="7" t="s">
        <v>79</v>
      </c>
      <c r="S63" s="22">
        <v>952</v>
      </c>
      <c r="T63" s="24">
        <v>-95</v>
      </c>
      <c r="AD63" s="7"/>
      <c r="AE63" s="43"/>
      <c r="AF63" s="24"/>
    </row>
    <row r="64" spans="1:32" ht="12.75">
      <c r="A64" s="29"/>
      <c r="C64" s="22"/>
      <c r="D64" s="24"/>
      <c r="G64" s="22"/>
      <c r="H64" s="24"/>
      <c r="K64" s="22">
        <v>2150</v>
      </c>
      <c r="L64" s="24">
        <v>-75.4753320683111</v>
      </c>
      <c r="O64" s="22"/>
      <c r="P64" s="28"/>
      <c r="R64" s="7"/>
      <c r="S64" s="22"/>
      <c r="T64" s="24"/>
      <c r="AE64" s="22"/>
      <c r="AF64" s="28"/>
    </row>
    <row r="65" spans="1:32" ht="12.75">
      <c r="A65" s="29"/>
      <c r="C65" s="22"/>
      <c r="D65" s="24"/>
      <c r="G65" s="22"/>
      <c r="H65" s="24"/>
      <c r="K65" s="22">
        <v>2450</v>
      </c>
      <c r="L65" s="24">
        <v>-66.98387096774195</v>
      </c>
      <c r="O65" s="22"/>
      <c r="P65" s="28"/>
      <c r="S65" s="22"/>
      <c r="T65" s="28"/>
      <c r="AE65" s="22"/>
      <c r="AF65" s="28"/>
    </row>
    <row r="66" spans="1:32" ht="12.75">
      <c r="A66" s="29"/>
      <c r="C66" s="22"/>
      <c r="D66" s="24"/>
      <c r="G66" s="22"/>
      <c r="H66" s="24"/>
      <c r="K66" s="22">
        <v>2500</v>
      </c>
      <c r="L66" s="24">
        <v>-64</v>
      </c>
      <c r="O66" s="22"/>
      <c r="P66" s="28"/>
      <c r="S66" s="22"/>
      <c r="T66" s="28"/>
      <c r="AE66" s="22"/>
      <c r="AF66" s="28"/>
    </row>
    <row r="67" spans="1:32" ht="15.75">
      <c r="A67" s="16">
        <f>A59+1</f>
        <v>9</v>
      </c>
      <c r="B67" s="17" t="s">
        <v>13</v>
      </c>
      <c r="C67" s="18" t="s">
        <v>76</v>
      </c>
      <c r="D67" s="19" t="s">
        <v>96</v>
      </c>
      <c r="F67" s="17" t="s">
        <v>17</v>
      </c>
      <c r="G67" s="40" t="s">
        <v>76</v>
      </c>
      <c r="H67" s="19" t="s">
        <v>96</v>
      </c>
      <c r="J67" s="17" t="s">
        <v>55</v>
      </c>
      <c r="K67" s="18" t="s">
        <v>76</v>
      </c>
      <c r="L67" s="19" t="s">
        <v>96</v>
      </c>
      <c r="N67" s="17" t="s">
        <v>16</v>
      </c>
      <c r="O67" s="18" t="s">
        <v>76</v>
      </c>
      <c r="P67" s="19" t="s">
        <v>96</v>
      </c>
      <c r="R67" s="17" t="s">
        <v>89</v>
      </c>
      <c r="S67" s="18" t="s">
        <v>76</v>
      </c>
      <c r="T67" s="19" t="s">
        <v>96</v>
      </c>
      <c r="AD67" s="17"/>
      <c r="AE67" s="40"/>
      <c r="AF67" s="19"/>
    </row>
    <row r="68" spans="1:32" ht="15.75">
      <c r="A68" s="16"/>
      <c r="B68" s="21" t="s">
        <v>149</v>
      </c>
      <c r="C68" s="22">
        <v>0</v>
      </c>
      <c r="D68" s="24">
        <v>-114.2</v>
      </c>
      <c r="F68" s="17" t="s">
        <v>150</v>
      </c>
      <c r="G68" s="43">
        <v>0</v>
      </c>
      <c r="H68" s="24">
        <v>-172</v>
      </c>
      <c r="J68" s="21" t="s">
        <v>151</v>
      </c>
      <c r="K68" s="22">
        <v>0</v>
      </c>
      <c r="L68" s="24">
        <v>-192</v>
      </c>
      <c r="N68" s="21" t="s">
        <v>152</v>
      </c>
      <c r="O68" s="22">
        <v>0</v>
      </c>
      <c r="P68" s="24">
        <v>-130.4</v>
      </c>
      <c r="R68" s="21" t="s">
        <v>153</v>
      </c>
      <c r="S68" s="22">
        <v>0</v>
      </c>
      <c r="T68" s="24">
        <v>-199.5</v>
      </c>
      <c r="AD68" s="33"/>
      <c r="AE68" s="43"/>
      <c r="AF68" s="24"/>
    </row>
    <row r="69" spans="1:32" ht="12.75">
      <c r="A69" s="16"/>
      <c r="B69" s="7" t="s">
        <v>78</v>
      </c>
      <c r="C69" s="22">
        <v>1768</v>
      </c>
      <c r="D69" s="24">
        <v>-41.5</v>
      </c>
      <c r="F69" s="7" t="s">
        <v>78</v>
      </c>
      <c r="G69" s="43">
        <v>303</v>
      </c>
      <c r="H69" s="24">
        <v>-158</v>
      </c>
      <c r="K69" s="22">
        <v>1940</v>
      </c>
      <c r="L69" s="24">
        <v>-108</v>
      </c>
      <c r="N69" s="7"/>
      <c r="O69" s="22">
        <v>840</v>
      </c>
      <c r="P69" s="24">
        <v>-99</v>
      </c>
      <c r="R69" s="7"/>
      <c r="S69" s="22">
        <v>1090</v>
      </c>
      <c r="T69" s="24">
        <v>-136.1</v>
      </c>
      <c r="AD69" s="7"/>
      <c r="AE69" s="43"/>
      <c r="AF69" s="24"/>
    </row>
    <row r="70" spans="1:32" ht="12.75">
      <c r="A70" s="16"/>
      <c r="B70" s="7" t="s">
        <v>77</v>
      </c>
      <c r="C70" s="22">
        <v>2078</v>
      </c>
      <c r="D70" s="24">
        <v>-27</v>
      </c>
      <c r="F70" s="44" t="s">
        <v>77</v>
      </c>
      <c r="G70" s="43">
        <v>2073</v>
      </c>
      <c r="H70" s="24">
        <v>-64</v>
      </c>
      <c r="K70" s="22">
        <v>2033</v>
      </c>
      <c r="L70" s="24">
        <v>-100.17184873949577</v>
      </c>
      <c r="O70" s="22"/>
      <c r="P70" s="28"/>
      <c r="R70" s="7"/>
      <c r="S70" s="22"/>
      <c r="T70" s="24"/>
      <c r="AD70" s="44"/>
      <c r="AE70" s="43"/>
      <c r="AF70" s="24"/>
    </row>
    <row r="71" spans="1:32" ht="12.75">
      <c r="A71" s="16"/>
      <c r="C71" s="22">
        <v>2500</v>
      </c>
      <c r="D71" s="24">
        <v>-12</v>
      </c>
      <c r="F71" s="7" t="s">
        <v>79</v>
      </c>
      <c r="G71" s="43">
        <v>2676</v>
      </c>
      <c r="H71" s="24">
        <v>-50</v>
      </c>
      <c r="J71" s="7" t="s">
        <v>77</v>
      </c>
      <c r="K71" s="22">
        <v>2128</v>
      </c>
      <c r="L71" s="24">
        <v>-92.17535014005603</v>
      </c>
      <c r="O71" s="22"/>
      <c r="P71" s="28"/>
      <c r="S71" s="22"/>
      <c r="T71" s="28"/>
      <c r="AD71" s="7"/>
      <c r="AE71" s="43"/>
      <c r="AF71" s="24"/>
    </row>
    <row r="72" spans="1:32" ht="12.75">
      <c r="A72" s="16"/>
      <c r="C72" s="22"/>
      <c r="D72" s="24"/>
      <c r="G72" s="22"/>
      <c r="H72" s="24"/>
      <c r="J72" s="7" t="s">
        <v>78</v>
      </c>
      <c r="K72" s="22">
        <v>2150</v>
      </c>
      <c r="L72" s="24">
        <v>-90.32352941176464</v>
      </c>
      <c r="O72" s="22"/>
      <c r="P72" s="28"/>
      <c r="S72" s="22"/>
      <c r="T72" s="28"/>
      <c r="AE72" s="22"/>
      <c r="AF72" s="28"/>
    </row>
    <row r="73" spans="1:32" ht="12.75">
      <c r="A73" s="16"/>
      <c r="C73" s="22"/>
      <c r="D73" s="24"/>
      <c r="G73" s="22"/>
      <c r="H73" s="24"/>
      <c r="J73"/>
      <c r="K73" s="22"/>
      <c r="L73" s="28"/>
      <c r="O73" s="22"/>
      <c r="P73" s="28"/>
      <c r="S73" s="22"/>
      <c r="T73" s="28"/>
      <c r="AE73" s="22"/>
      <c r="AF73" s="28"/>
    </row>
    <row r="74" spans="1:32" ht="12.75">
      <c r="A74" s="16"/>
      <c r="C74" s="22"/>
      <c r="D74" s="24"/>
      <c r="G74" s="22"/>
      <c r="H74" s="24"/>
      <c r="J74"/>
      <c r="K74" s="22"/>
      <c r="L74" s="28"/>
      <c r="O74" s="22"/>
      <c r="P74" s="28"/>
      <c r="S74" s="22"/>
      <c r="T74" s="28"/>
      <c r="AE74" s="22"/>
      <c r="AF74" s="28"/>
    </row>
    <row r="75" spans="1:20" ht="15.75">
      <c r="A75" s="29">
        <f>A67+1</f>
        <v>10</v>
      </c>
      <c r="B75" s="17" t="s">
        <v>61</v>
      </c>
      <c r="C75" s="18" t="s">
        <v>76</v>
      </c>
      <c r="D75" s="19" t="s">
        <v>96</v>
      </c>
      <c r="F75" s="17" t="s">
        <v>28</v>
      </c>
      <c r="G75" s="18" t="s">
        <v>76</v>
      </c>
      <c r="H75" s="19" t="s">
        <v>96</v>
      </c>
      <c r="J75" s="17" t="s">
        <v>55</v>
      </c>
      <c r="K75" s="18" t="s">
        <v>76</v>
      </c>
      <c r="L75" s="19" t="s">
        <v>96</v>
      </c>
      <c r="N75" s="17" t="s">
        <v>19</v>
      </c>
      <c r="O75" s="18" t="s">
        <v>76</v>
      </c>
      <c r="P75" s="19" t="s">
        <v>96</v>
      </c>
      <c r="R75" s="17" t="s">
        <v>90</v>
      </c>
      <c r="S75" s="18" t="s">
        <v>76</v>
      </c>
      <c r="T75" s="19" t="s">
        <v>96</v>
      </c>
    </row>
    <row r="76" spans="1:20" ht="15.75">
      <c r="A76" s="29"/>
      <c r="B76" s="21" t="s">
        <v>154</v>
      </c>
      <c r="C76" s="22">
        <v>0</v>
      </c>
      <c r="D76" s="24">
        <v>-166</v>
      </c>
      <c r="F76" s="21" t="s">
        <v>155</v>
      </c>
      <c r="G76" s="22">
        <v>0</v>
      </c>
      <c r="H76" s="24">
        <v>-184</v>
      </c>
      <c r="J76" s="21" t="s">
        <v>156</v>
      </c>
      <c r="K76" s="22">
        <v>0</v>
      </c>
      <c r="L76" s="24">
        <v>-231</v>
      </c>
      <c r="N76" s="21" t="s">
        <v>157</v>
      </c>
      <c r="O76" s="22">
        <v>0</v>
      </c>
      <c r="P76" s="24">
        <v>-119.3</v>
      </c>
      <c r="R76" s="21" t="s">
        <v>158</v>
      </c>
      <c r="S76" s="22">
        <v>0</v>
      </c>
      <c r="T76" s="24">
        <v>-246.9</v>
      </c>
    </row>
    <row r="77" spans="1:20" ht="12.75">
      <c r="A77" s="29"/>
      <c r="B77" s="7" t="s">
        <v>78</v>
      </c>
      <c r="C77" s="22">
        <v>693</v>
      </c>
      <c r="D77" s="24">
        <v>-134</v>
      </c>
      <c r="F77" s="7" t="s">
        <v>78</v>
      </c>
      <c r="G77" s="22">
        <v>1517</v>
      </c>
      <c r="H77" s="24">
        <v>-130</v>
      </c>
      <c r="K77" s="22">
        <v>1940</v>
      </c>
      <c r="L77" s="24">
        <v>-152</v>
      </c>
      <c r="N77" s="7"/>
      <c r="O77" s="22">
        <v>3400</v>
      </c>
      <c r="P77" s="24">
        <v>-26.9</v>
      </c>
      <c r="R77" s="7" t="s">
        <v>78</v>
      </c>
      <c r="S77" s="22">
        <v>1208</v>
      </c>
      <c r="T77" s="24">
        <v>-194.6</v>
      </c>
    </row>
    <row r="78" spans="1:20" ht="12.75">
      <c r="A78" s="29"/>
      <c r="B78" s="7" t="s">
        <v>79</v>
      </c>
      <c r="C78" s="22">
        <v>1180</v>
      </c>
      <c r="D78" s="24">
        <v>-109</v>
      </c>
      <c r="F78" s="7" t="s">
        <v>77</v>
      </c>
      <c r="G78" s="22">
        <v>2054</v>
      </c>
      <c r="H78" s="24">
        <v>-108</v>
      </c>
      <c r="J78" s="7" t="s">
        <v>78</v>
      </c>
      <c r="K78" s="22">
        <v>2033</v>
      </c>
      <c r="L78" s="24">
        <v>-147.3642857142857</v>
      </c>
      <c r="O78" s="22"/>
      <c r="P78" s="28"/>
      <c r="R78" s="7"/>
      <c r="S78" s="22"/>
      <c r="T78" s="24"/>
    </row>
    <row r="79" spans="1:20" ht="12.75">
      <c r="A79" s="29"/>
      <c r="B79" s="7" t="s">
        <v>77</v>
      </c>
      <c r="C79" s="22">
        <v>2240</v>
      </c>
      <c r="D79" s="24">
        <v>-9</v>
      </c>
      <c r="F79" s="7" t="s">
        <v>79</v>
      </c>
      <c r="G79" s="22">
        <v>2309</v>
      </c>
      <c r="H79" s="24">
        <v>-99</v>
      </c>
      <c r="K79" s="22">
        <v>2128</v>
      </c>
      <c r="L79" s="24">
        <v>-145.2559192413583</v>
      </c>
      <c r="O79" s="22"/>
      <c r="P79" s="28"/>
      <c r="S79" s="22"/>
      <c r="T79" s="28"/>
    </row>
    <row r="80" spans="1:20" ht="12.75">
      <c r="A80" s="29"/>
      <c r="C80" s="22">
        <v>2340</v>
      </c>
      <c r="D80" s="24">
        <v>-0.001</v>
      </c>
      <c r="G80" s="22">
        <v>2500</v>
      </c>
      <c r="H80" s="24">
        <v>-89.5</v>
      </c>
      <c r="J80" s="7" t="s">
        <v>77</v>
      </c>
      <c r="K80" s="22">
        <v>2150</v>
      </c>
      <c r="L80" s="24">
        <v>-144.7676659528908</v>
      </c>
      <c r="O80" s="22"/>
      <c r="P80" s="28"/>
      <c r="S80" s="22"/>
      <c r="T80" s="28"/>
    </row>
    <row r="81" spans="1:20" ht="12.75">
      <c r="A81" s="29"/>
      <c r="C81" s="22"/>
      <c r="D81" s="24"/>
      <c r="G81" s="22"/>
      <c r="H81" s="28"/>
      <c r="J81"/>
      <c r="K81" s="22"/>
      <c r="L81" s="28"/>
      <c r="O81" s="22"/>
      <c r="P81" s="28"/>
      <c r="S81" s="22"/>
      <c r="T81" s="28"/>
    </row>
    <row r="82" spans="1:20" ht="12.75">
      <c r="A82" s="29"/>
      <c r="C82" s="22"/>
      <c r="D82" s="24"/>
      <c r="G82" s="22"/>
      <c r="H82" s="28"/>
      <c r="J82"/>
      <c r="K82" s="22"/>
      <c r="L82" s="28"/>
      <c r="O82" s="22"/>
      <c r="P82" s="28"/>
      <c r="S82" s="22"/>
      <c r="T82" s="28"/>
    </row>
    <row r="83" spans="1:20" ht="15.75">
      <c r="A83" s="16">
        <f>A75+1</f>
        <v>11</v>
      </c>
      <c r="B83" s="17" t="s">
        <v>12</v>
      </c>
      <c r="C83" s="18" t="s">
        <v>76</v>
      </c>
      <c r="D83" s="19" t="s">
        <v>96</v>
      </c>
      <c r="F83" s="17" t="s">
        <v>32</v>
      </c>
      <c r="G83" s="18" t="s">
        <v>76</v>
      </c>
      <c r="H83" s="19" t="s">
        <v>96</v>
      </c>
      <c r="J83" s="17" t="s">
        <v>55</v>
      </c>
      <c r="K83" s="18" t="s">
        <v>76</v>
      </c>
      <c r="L83" s="19" t="s">
        <v>96</v>
      </c>
      <c r="N83" s="17" t="s">
        <v>58</v>
      </c>
      <c r="O83" s="18" t="s">
        <v>76</v>
      </c>
      <c r="P83" s="19" t="s">
        <v>96</v>
      </c>
      <c r="R83" s="17" t="s">
        <v>40</v>
      </c>
      <c r="S83" s="18" t="s">
        <v>76</v>
      </c>
      <c r="T83" s="19" t="s">
        <v>96</v>
      </c>
    </row>
    <row r="84" spans="1:20" ht="15.75">
      <c r="A84" s="16"/>
      <c r="B84" s="21" t="s">
        <v>159</v>
      </c>
      <c r="C84" s="22">
        <v>0</v>
      </c>
      <c r="D84" s="24">
        <v>-180.9</v>
      </c>
      <c r="F84" s="21" t="s">
        <v>160</v>
      </c>
      <c r="G84" s="22">
        <v>0</v>
      </c>
      <c r="H84" s="24">
        <v>-192</v>
      </c>
      <c r="J84" s="21" t="s">
        <v>161</v>
      </c>
      <c r="K84" s="22">
        <v>0</v>
      </c>
      <c r="L84" s="24">
        <v>-247.5</v>
      </c>
      <c r="N84" s="21" t="s">
        <v>162</v>
      </c>
      <c r="O84" s="22">
        <v>0</v>
      </c>
      <c r="P84" s="24">
        <v>-192.2</v>
      </c>
      <c r="R84" s="21" t="s">
        <v>163</v>
      </c>
      <c r="S84" s="22">
        <v>0</v>
      </c>
      <c r="T84" s="24">
        <v>-258</v>
      </c>
    </row>
    <row r="85" spans="1:20" ht="12.75">
      <c r="A85" s="16"/>
      <c r="C85" s="22">
        <v>1077</v>
      </c>
      <c r="D85" s="24">
        <v>-109.4</v>
      </c>
      <c r="F85" s="7" t="s">
        <v>77</v>
      </c>
      <c r="G85" s="22">
        <v>2218</v>
      </c>
      <c r="H85" s="24">
        <v>-108</v>
      </c>
      <c r="J85" s="7" t="s">
        <v>78</v>
      </c>
      <c r="K85" s="22">
        <v>1940</v>
      </c>
      <c r="L85" s="24">
        <v>-161</v>
      </c>
      <c r="N85" s="7"/>
      <c r="O85" s="22">
        <v>2190</v>
      </c>
      <c r="P85" s="24">
        <v>-96.1</v>
      </c>
      <c r="R85" s="7" t="s">
        <v>78</v>
      </c>
      <c r="S85" s="22">
        <v>913</v>
      </c>
      <c r="T85" s="24">
        <v>-222</v>
      </c>
    </row>
    <row r="86" spans="1:20" ht="12.75">
      <c r="A86" s="16"/>
      <c r="C86" s="22"/>
      <c r="D86" s="28"/>
      <c r="F86" s="7" t="s">
        <v>78</v>
      </c>
      <c r="G86" s="22">
        <v>3043</v>
      </c>
      <c r="H86" s="24">
        <v>-77</v>
      </c>
      <c r="J86" s="7" t="s">
        <v>77</v>
      </c>
      <c r="K86" s="22">
        <v>2033</v>
      </c>
      <c r="L86" s="24">
        <v>-159</v>
      </c>
      <c r="N86" s="7" t="s">
        <v>78</v>
      </c>
      <c r="O86" s="22">
        <v>2240</v>
      </c>
      <c r="P86" s="24">
        <v>-100.625</v>
      </c>
      <c r="R86" s="7" t="s">
        <v>77</v>
      </c>
      <c r="S86" s="22">
        <v>1880</v>
      </c>
      <c r="T86" s="24">
        <v>-185</v>
      </c>
    </row>
    <row r="87" spans="1:20" ht="12.75">
      <c r="A87" s="16"/>
      <c r="C87" s="22"/>
      <c r="D87" s="28"/>
      <c r="G87" s="22"/>
      <c r="H87" s="24"/>
      <c r="K87" s="22">
        <v>2500</v>
      </c>
      <c r="L87" s="24">
        <v>-142.5</v>
      </c>
      <c r="O87" s="22"/>
      <c r="P87" s="28"/>
      <c r="R87" s="7"/>
      <c r="S87" s="22">
        <v>2500</v>
      </c>
      <c r="T87" s="24">
        <v>-175</v>
      </c>
    </row>
    <row r="88" spans="1:20" ht="12.75">
      <c r="A88" s="16"/>
      <c r="C88" s="22"/>
      <c r="D88" s="28"/>
      <c r="G88" s="22"/>
      <c r="H88" s="24"/>
      <c r="J88"/>
      <c r="K88" s="22"/>
      <c r="L88" s="28"/>
      <c r="O88" s="22"/>
      <c r="P88" s="28"/>
      <c r="S88" s="22"/>
      <c r="T88" s="28"/>
    </row>
    <row r="89" spans="1:20" ht="12.75">
      <c r="A89" s="16"/>
      <c r="C89" s="22"/>
      <c r="D89" s="28"/>
      <c r="G89" s="22"/>
      <c r="H89" s="24"/>
      <c r="J89"/>
      <c r="K89" s="22"/>
      <c r="L89" s="28"/>
      <c r="O89" s="22"/>
      <c r="P89" s="28"/>
      <c r="S89" s="22"/>
      <c r="T89" s="28"/>
    </row>
    <row r="90" spans="1:20" ht="12.75">
      <c r="A90" s="16"/>
      <c r="C90" s="22"/>
      <c r="D90" s="28"/>
      <c r="G90" s="22"/>
      <c r="H90" s="28"/>
      <c r="J90"/>
      <c r="K90" s="22"/>
      <c r="L90" s="28"/>
      <c r="O90" s="22"/>
      <c r="P90" s="28"/>
      <c r="S90" s="22"/>
      <c r="T90" s="28"/>
    </row>
    <row r="91" spans="1:20" ht="15.75">
      <c r="A91" s="29">
        <f>A83+1</f>
        <v>12</v>
      </c>
      <c r="B91" s="17" t="s">
        <v>52</v>
      </c>
      <c r="C91" s="18" t="s">
        <v>76</v>
      </c>
      <c r="D91" s="19" t="s">
        <v>96</v>
      </c>
      <c r="F91" s="17" t="s">
        <v>32</v>
      </c>
      <c r="G91" s="18" t="s">
        <v>76</v>
      </c>
      <c r="H91" s="19" t="s">
        <v>96</v>
      </c>
      <c r="J91" s="17" t="s">
        <v>91</v>
      </c>
      <c r="K91" s="18" t="s">
        <v>76</v>
      </c>
      <c r="L91" s="19" t="s">
        <v>96</v>
      </c>
      <c r="N91" s="17" t="s">
        <v>58</v>
      </c>
      <c r="O91" s="18" t="s">
        <v>76</v>
      </c>
      <c r="P91" s="19" t="s">
        <v>96</v>
      </c>
      <c r="R91" s="17" t="s">
        <v>2</v>
      </c>
      <c r="S91" s="17" t="s">
        <v>76</v>
      </c>
      <c r="T91" s="19" t="s">
        <v>96</v>
      </c>
    </row>
    <row r="92" spans="1:20" ht="15.75">
      <c r="A92" s="29"/>
      <c r="B92" s="21" t="s">
        <v>164</v>
      </c>
      <c r="C92" s="22">
        <v>0</v>
      </c>
      <c r="D92" s="24">
        <v>-196</v>
      </c>
      <c r="F92" s="21" t="s">
        <v>165</v>
      </c>
      <c r="G92" s="22">
        <v>0</v>
      </c>
      <c r="H92" s="24">
        <v>-209</v>
      </c>
      <c r="J92" s="21" t="s">
        <v>166</v>
      </c>
      <c r="K92" s="22">
        <v>0</v>
      </c>
      <c r="L92" s="24">
        <v>-260.1</v>
      </c>
      <c r="N92" s="21" t="s">
        <v>167</v>
      </c>
      <c r="O92" s="22">
        <v>0</v>
      </c>
      <c r="P92" s="24">
        <v>-198.2</v>
      </c>
      <c r="R92" s="21" t="s">
        <v>168</v>
      </c>
      <c r="S92" s="25">
        <v>0</v>
      </c>
      <c r="T92" s="26">
        <v>-266.6</v>
      </c>
    </row>
    <row r="93" spans="1:20" ht="12.75">
      <c r="A93" s="29"/>
      <c r="B93" s="7" t="s">
        <v>77</v>
      </c>
      <c r="C93" s="22">
        <v>2150</v>
      </c>
      <c r="D93" s="24">
        <v>-106</v>
      </c>
      <c r="F93" s="7" t="s">
        <v>78</v>
      </c>
      <c r="G93" s="22">
        <v>1764</v>
      </c>
      <c r="H93" s="24">
        <v>-163.2546828787381</v>
      </c>
      <c r="J93" s="7" t="s">
        <v>78</v>
      </c>
      <c r="K93" s="22">
        <v>1770</v>
      </c>
      <c r="L93" s="24">
        <v>-208.7</v>
      </c>
      <c r="N93" s="7" t="s">
        <v>78</v>
      </c>
      <c r="O93" s="22">
        <v>2190</v>
      </c>
      <c r="P93" s="24">
        <v>-116.5</v>
      </c>
      <c r="R93" s="27" t="s">
        <v>78</v>
      </c>
      <c r="S93" s="25">
        <v>932</v>
      </c>
      <c r="T93" s="26">
        <v>-220</v>
      </c>
    </row>
    <row r="94" spans="1:20" ht="12.75">
      <c r="A94" s="29"/>
      <c r="B94" s="7" t="s">
        <v>78</v>
      </c>
      <c r="C94" s="22">
        <v>3270</v>
      </c>
      <c r="D94" s="24">
        <v>-67</v>
      </c>
      <c r="G94" s="22"/>
      <c r="H94" s="24"/>
      <c r="J94"/>
      <c r="K94" s="22"/>
      <c r="L94" s="28"/>
      <c r="N94" s="7" t="s">
        <v>77</v>
      </c>
      <c r="O94" s="22">
        <v>2350</v>
      </c>
      <c r="P94" s="24">
        <v>-103.5</v>
      </c>
      <c r="R94" s="27" t="s">
        <v>77</v>
      </c>
      <c r="S94" s="25">
        <v>2345</v>
      </c>
      <c r="T94" s="26">
        <v>-147.6</v>
      </c>
    </row>
    <row r="95" spans="1:20" ht="12.75">
      <c r="A95" s="29"/>
      <c r="C95" s="22"/>
      <c r="D95" s="24"/>
      <c r="G95" s="22"/>
      <c r="H95" s="24"/>
      <c r="J95"/>
      <c r="K95" s="22"/>
      <c r="L95" s="28"/>
      <c r="N95" s="7"/>
      <c r="O95" s="22">
        <v>2500</v>
      </c>
      <c r="P95" s="24">
        <v>-95</v>
      </c>
      <c r="R95" s="27" t="s">
        <v>79</v>
      </c>
      <c r="S95" s="25">
        <v>2736</v>
      </c>
      <c r="T95" s="26">
        <v>-128.5</v>
      </c>
    </row>
    <row r="96" spans="1:20" ht="12.75">
      <c r="A96" s="29"/>
      <c r="C96" s="22"/>
      <c r="D96" s="24"/>
      <c r="G96" s="22"/>
      <c r="H96" s="24"/>
      <c r="J96"/>
      <c r="K96" s="22"/>
      <c r="L96" s="28"/>
      <c r="O96" s="22"/>
      <c r="P96" s="28"/>
      <c r="S96" s="22"/>
      <c r="T96" s="28"/>
    </row>
    <row r="97" spans="1:20" ht="12.75">
      <c r="A97" s="29"/>
      <c r="C97" s="22"/>
      <c r="D97" s="24"/>
      <c r="G97" s="22"/>
      <c r="H97" s="24"/>
      <c r="J97"/>
      <c r="K97" s="22"/>
      <c r="L97" s="28"/>
      <c r="O97" s="22"/>
      <c r="P97" s="28"/>
      <c r="S97" s="22"/>
      <c r="T97" s="28"/>
    </row>
    <row r="98" spans="1:20" ht="12.75">
      <c r="A98" s="29"/>
      <c r="C98" s="22"/>
      <c r="D98" s="24"/>
      <c r="G98" s="22"/>
      <c r="H98" s="24"/>
      <c r="J98"/>
      <c r="K98" s="22"/>
      <c r="L98" s="28"/>
      <c r="O98" s="22"/>
      <c r="P98" s="28"/>
      <c r="S98" s="22"/>
      <c r="T98" s="28"/>
    </row>
    <row r="99" spans="1:20" ht="15.75">
      <c r="A99" s="16">
        <f>A91+1</f>
        <v>13</v>
      </c>
      <c r="B99" s="17" t="s">
        <v>62</v>
      </c>
      <c r="C99" s="18" t="s">
        <v>76</v>
      </c>
      <c r="D99" s="19" t="s">
        <v>96</v>
      </c>
      <c r="F99" s="17" t="s">
        <v>57</v>
      </c>
      <c r="G99" s="18" t="s">
        <v>76</v>
      </c>
      <c r="H99" s="19" t="s">
        <v>96</v>
      </c>
      <c r="J99" s="17" t="s">
        <v>92</v>
      </c>
      <c r="K99" s="18" t="s">
        <v>76</v>
      </c>
      <c r="L99" s="19" t="s">
        <v>96</v>
      </c>
      <c r="N99" s="17" t="s">
        <v>81</v>
      </c>
      <c r="O99" s="18" t="s">
        <v>76</v>
      </c>
      <c r="P99" s="19" t="s">
        <v>96</v>
      </c>
      <c r="R99" s="17" t="s">
        <v>25</v>
      </c>
      <c r="S99" s="18" t="s">
        <v>76</v>
      </c>
      <c r="T99" s="19" t="s">
        <v>96</v>
      </c>
    </row>
    <row r="100" spans="1:20" ht="15.75">
      <c r="A100" s="16"/>
      <c r="B100" s="21" t="s">
        <v>169</v>
      </c>
      <c r="C100" s="22">
        <v>0</v>
      </c>
      <c r="D100" s="24">
        <v>-262</v>
      </c>
      <c r="F100" s="21" t="s">
        <v>170</v>
      </c>
      <c r="G100" s="22">
        <v>0</v>
      </c>
      <c r="H100" s="24">
        <v>-258</v>
      </c>
      <c r="J100" s="21" t="s">
        <v>171</v>
      </c>
      <c r="K100" s="22">
        <v>0</v>
      </c>
      <c r="L100" s="24">
        <v>-269.3</v>
      </c>
      <c r="N100" s="30" t="s">
        <v>172</v>
      </c>
      <c r="O100" s="22">
        <v>0</v>
      </c>
      <c r="P100" s="24">
        <v>-251.9</v>
      </c>
      <c r="R100" s="21" t="s">
        <v>173</v>
      </c>
      <c r="S100" s="22">
        <v>0</v>
      </c>
      <c r="T100" s="24">
        <v>-284.8</v>
      </c>
    </row>
    <row r="101" spans="1:20" ht="12.75">
      <c r="A101" s="16"/>
      <c r="B101" s="7" t="s">
        <v>78</v>
      </c>
      <c r="C101" s="22">
        <v>2125</v>
      </c>
      <c r="D101" s="24">
        <v>-166</v>
      </c>
      <c r="F101" s="7" t="s">
        <v>78</v>
      </c>
      <c r="G101" s="22">
        <v>1405</v>
      </c>
      <c r="H101" s="24">
        <v>-202</v>
      </c>
      <c r="J101" s="7" t="s">
        <v>78</v>
      </c>
      <c r="K101" s="22">
        <v>1680</v>
      </c>
      <c r="L101" s="24">
        <v>-220.5</v>
      </c>
      <c r="N101" s="7" t="s">
        <v>78</v>
      </c>
      <c r="O101" s="22">
        <v>1638</v>
      </c>
      <c r="P101" s="24">
        <v>-178.7</v>
      </c>
      <c r="R101" s="7" t="s">
        <v>78</v>
      </c>
      <c r="S101" s="22">
        <v>1193</v>
      </c>
      <c r="T101" s="24">
        <v>-205.7</v>
      </c>
    </row>
    <row r="102" spans="1:20" ht="12.75">
      <c r="A102" s="16"/>
      <c r="B102" s="7" t="s">
        <v>77</v>
      </c>
      <c r="C102" s="22">
        <v>2980</v>
      </c>
      <c r="D102" s="24">
        <v>-130</v>
      </c>
      <c r="F102" s="7" t="s">
        <v>77</v>
      </c>
      <c r="G102" s="22">
        <v>3151</v>
      </c>
      <c r="H102" s="24">
        <v>-130</v>
      </c>
      <c r="J102"/>
      <c r="K102" s="22"/>
      <c r="L102" s="28"/>
      <c r="O102" s="22"/>
      <c r="P102" s="28"/>
      <c r="S102" s="22"/>
      <c r="T102" s="28"/>
    </row>
    <row r="103" spans="1:20" ht="12.75">
      <c r="A103" s="16"/>
      <c r="C103" s="22"/>
      <c r="D103" s="24"/>
      <c r="G103" s="22"/>
      <c r="H103" s="24"/>
      <c r="J103"/>
      <c r="K103" s="22"/>
      <c r="L103" s="28"/>
      <c r="O103" s="22"/>
      <c r="P103" s="28"/>
      <c r="S103" s="22"/>
      <c r="T103" s="28"/>
    </row>
    <row r="104" spans="1:20" ht="12.75">
      <c r="A104" s="16"/>
      <c r="C104" s="22"/>
      <c r="D104" s="24"/>
      <c r="G104" s="22"/>
      <c r="H104" s="24"/>
      <c r="J104"/>
      <c r="K104" s="22"/>
      <c r="L104" s="28"/>
      <c r="O104" s="22"/>
      <c r="P104" s="28"/>
      <c r="S104" s="22"/>
      <c r="T104" s="28"/>
    </row>
    <row r="105" spans="1:20" ht="12.75">
      <c r="A105" s="16"/>
      <c r="C105" s="22"/>
      <c r="D105" s="24"/>
      <c r="G105" s="22"/>
      <c r="H105" s="24"/>
      <c r="J105"/>
      <c r="K105" s="22"/>
      <c r="L105" s="28"/>
      <c r="O105" s="22"/>
      <c r="P105" s="28"/>
      <c r="S105" s="22"/>
      <c r="T105" s="28"/>
    </row>
    <row r="106" spans="1:20" ht="12.75">
      <c r="A106" s="16"/>
      <c r="C106" s="22"/>
      <c r="D106" s="24"/>
      <c r="G106" s="22"/>
      <c r="H106" s="24"/>
      <c r="J106"/>
      <c r="K106" s="22"/>
      <c r="L106" s="28"/>
      <c r="O106" s="22"/>
      <c r="P106" s="28"/>
      <c r="S106" s="22"/>
      <c r="T106" s="28"/>
    </row>
    <row r="107" spans="1:20" ht="15.75">
      <c r="A107" s="29">
        <f>A99+1</f>
        <v>14</v>
      </c>
      <c r="B107" s="17" t="s">
        <v>12</v>
      </c>
      <c r="C107" s="18" t="s">
        <v>76</v>
      </c>
      <c r="D107" s="19" t="s">
        <v>96</v>
      </c>
      <c r="F107" s="17" t="s">
        <v>6</v>
      </c>
      <c r="G107" s="17" t="s">
        <v>76</v>
      </c>
      <c r="H107" s="19" t="s">
        <v>96</v>
      </c>
      <c r="J107" s="17" t="s">
        <v>26</v>
      </c>
      <c r="K107" s="17" t="s">
        <v>76</v>
      </c>
      <c r="L107" s="19" t="s">
        <v>96</v>
      </c>
      <c r="N107" s="17" t="s">
        <v>51</v>
      </c>
      <c r="O107" s="18" t="s">
        <v>76</v>
      </c>
      <c r="P107" s="19" t="s">
        <v>96</v>
      </c>
      <c r="R107" s="17" t="s">
        <v>89</v>
      </c>
      <c r="S107" s="18" t="s">
        <v>76</v>
      </c>
      <c r="T107" s="39" t="s">
        <v>96</v>
      </c>
    </row>
    <row r="108" spans="1:20" ht="15.75">
      <c r="A108" s="29"/>
      <c r="B108" s="21" t="s">
        <v>174</v>
      </c>
      <c r="C108" s="22">
        <v>0</v>
      </c>
      <c r="D108" s="24">
        <v>-285.7</v>
      </c>
      <c r="F108" s="21" t="s">
        <v>175</v>
      </c>
      <c r="G108" s="25">
        <v>0</v>
      </c>
      <c r="H108" s="26">
        <v>-265</v>
      </c>
      <c r="J108" s="21" t="s">
        <v>176</v>
      </c>
      <c r="K108" s="25">
        <v>0</v>
      </c>
      <c r="L108" s="26">
        <v>-286</v>
      </c>
      <c r="N108" s="21" t="s">
        <v>177</v>
      </c>
      <c r="O108" s="22">
        <v>0</v>
      </c>
      <c r="P108" s="24">
        <v>-281</v>
      </c>
      <c r="R108" s="21" t="s">
        <v>178</v>
      </c>
      <c r="S108" s="22">
        <v>0</v>
      </c>
      <c r="T108" s="24">
        <v>-290.4</v>
      </c>
    </row>
    <row r="109" spans="1:20" ht="12.75">
      <c r="A109" s="29"/>
      <c r="B109" s="7" t="s">
        <v>78</v>
      </c>
      <c r="C109" s="22">
        <v>1077</v>
      </c>
      <c r="D109" s="24">
        <v>-237</v>
      </c>
      <c r="F109" s="27" t="s">
        <v>78</v>
      </c>
      <c r="G109" s="25">
        <v>983</v>
      </c>
      <c r="H109" s="26">
        <v>-222</v>
      </c>
      <c r="J109" s="27" t="s">
        <v>78</v>
      </c>
      <c r="K109" s="25">
        <v>453</v>
      </c>
      <c r="L109" s="26">
        <v>-258</v>
      </c>
      <c r="N109" s="7" t="s">
        <v>78</v>
      </c>
      <c r="O109" s="22">
        <v>1043</v>
      </c>
      <c r="P109" s="24">
        <v>-233</v>
      </c>
      <c r="R109" s="7" t="s">
        <v>78</v>
      </c>
      <c r="S109" s="22">
        <v>1090</v>
      </c>
      <c r="T109" s="24">
        <v>-245</v>
      </c>
    </row>
    <row r="110" spans="1:20" ht="12.75">
      <c r="A110" s="29"/>
      <c r="C110" s="22"/>
      <c r="D110" s="24"/>
      <c r="F110" s="7" t="s">
        <v>79</v>
      </c>
      <c r="G110" s="22">
        <v>1895</v>
      </c>
      <c r="H110" s="24">
        <v>-183</v>
      </c>
      <c r="J110" s="27" t="s">
        <v>79</v>
      </c>
      <c r="K110" s="25">
        <v>1597</v>
      </c>
      <c r="L110" s="26">
        <v>-173</v>
      </c>
      <c r="N110" s="7" t="s">
        <v>79</v>
      </c>
      <c r="O110" s="22">
        <v>1640</v>
      </c>
      <c r="P110" s="24">
        <v>-205</v>
      </c>
      <c r="S110" s="22"/>
      <c r="T110" s="28"/>
    </row>
    <row r="111" spans="1:20" ht="12.75">
      <c r="A111" s="29"/>
      <c r="C111" s="22"/>
      <c r="D111" s="24"/>
      <c r="F111" s="7" t="s">
        <v>77</v>
      </c>
      <c r="G111" s="22">
        <v>2191</v>
      </c>
      <c r="H111" s="24">
        <v>-159</v>
      </c>
      <c r="J111" s="27" t="s">
        <v>77</v>
      </c>
      <c r="K111" s="25">
        <v>2000</v>
      </c>
      <c r="L111" s="26">
        <v>-128</v>
      </c>
      <c r="N111" s="7" t="s">
        <v>77</v>
      </c>
      <c r="O111" s="22">
        <v>2690</v>
      </c>
      <c r="P111" s="24">
        <v>-116</v>
      </c>
      <c r="S111" s="22"/>
      <c r="T111" s="28"/>
    </row>
    <row r="112" spans="1:20" ht="12.75">
      <c r="A112" s="29"/>
      <c r="C112" s="22"/>
      <c r="D112" s="24"/>
      <c r="G112" s="22">
        <v>2500</v>
      </c>
      <c r="H112" s="24">
        <v>-131</v>
      </c>
      <c r="J112" s="27"/>
      <c r="K112" s="25"/>
      <c r="L112" s="26"/>
      <c r="N112" s="7"/>
      <c r="O112" s="22"/>
      <c r="P112" s="24"/>
      <c r="S112" s="22"/>
      <c r="T112" s="28"/>
    </row>
    <row r="113" spans="1:20" ht="12.75">
      <c r="A113" s="29"/>
      <c r="C113" s="22"/>
      <c r="D113" s="24"/>
      <c r="G113" s="22"/>
      <c r="H113" s="28"/>
      <c r="J113"/>
      <c r="K113" s="22"/>
      <c r="L113" s="28"/>
      <c r="O113" s="22"/>
      <c r="P113" s="28"/>
      <c r="S113" s="22"/>
      <c r="T113" s="28"/>
    </row>
    <row r="114" spans="1:20" ht="12.75">
      <c r="A114" s="29"/>
      <c r="C114" s="22"/>
      <c r="D114" s="24"/>
      <c r="G114" s="22"/>
      <c r="H114" s="28"/>
      <c r="J114"/>
      <c r="K114" s="22"/>
      <c r="L114" s="28"/>
      <c r="O114" s="22"/>
      <c r="P114" s="28"/>
      <c r="S114" s="22"/>
      <c r="T114" s="28"/>
    </row>
    <row r="115" spans="1:20" ht="15.75">
      <c r="A115" s="16">
        <f>A107+1</f>
        <v>15</v>
      </c>
      <c r="B115" s="17" t="s">
        <v>90</v>
      </c>
      <c r="C115" s="18" t="s">
        <v>76</v>
      </c>
      <c r="D115" s="19" t="s">
        <v>96</v>
      </c>
      <c r="F115" s="17" t="s">
        <v>7</v>
      </c>
      <c r="G115" s="18" t="s">
        <v>76</v>
      </c>
      <c r="H115" s="19" t="s">
        <v>96</v>
      </c>
      <c r="J115" s="17" t="s">
        <v>54</v>
      </c>
      <c r="K115" s="18" t="s">
        <v>76</v>
      </c>
      <c r="L115" s="39" t="s">
        <v>96</v>
      </c>
      <c r="N115" s="17" t="s">
        <v>27</v>
      </c>
      <c r="O115" s="18" t="s">
        <v>76</v>
      </c>
      <c r="P115" s="19" t="s">
        <v>96</v>
      </c>
      <c r="R115" s="17" t="s">
        <v>93</v>
      </c>
      <c r="S115" s="17" t="s">
        <v>76</v>
      </c>
      <c r="T115" s="39" t="s">
        <v>96</v>
      </c>
    </row>
    <row r="116" spans="1:20" ht="15.75">
      <c r="A116" s="16"/>
      <c r="B116" s="21" t="s">
        <v>179</v>
      </c>
      <c r="C116" s="22">
        <v>0</v>
      </c>
      <c r="D116" s="24">
        <v>-289.4</v>
      </c>
      <c r="F116" s="21" t="s">
        <v>180</v>
      </c>
      <c r="G116" s="22">
        <v>0</v>
      </c>
      <c r="H116" s="24">
        <v>-286</v>
      </c>
      <c r="J116" s="21" t="s">
        <v>181</v>
      </c>
      <c r="K116" s="22">
        <v>0</v>
      </c>
      <c r="L116" s="24">
        <v>-293</v>
      </c>
      <c r="N116" s="21" t="s">
        <v>182</v>
      </c>
      <c r="O116" s="22">
        <v>0</v>
      </c>
      <c r="P116" s="24">
        <v>-286</v>
      </c>
      <c r="R116" s="21" t="s">
        <v>183</v>
      </c>
      <c r="S116" s="25">
        <v>0</v>
      </c>
      <c r="T116" s="26">
        <v>-298.2</v>
      </c>
    </row>
    <row r="117" spans="1:20" ht="12.75">
      <c r="A117" s="16"/>
      <c r="B117" s="7" t="s">
        <v>78</v>
      </c>
      <c r="C117" s="22">
        <v>1208</v>
      </c>
      <c r="D117" s="24">
        <v>-236.1</v>
      </c>
      <c r="F117" s="7" t="s">
        <v>78</v>
      </c>
      <c r="G117" s="22">
        <v>1556</v>
      </c>
      <c r="H117" s="24">
        <v>-212</v>
      </c>
      <c r="J117" s="7" t="s">
        <v>78</v>
      </c>
      <c r="K117" s="22">
        <v>1968</v>
      </c>
      <c r="L117" s="24">
        <v>-204</v>
      </c>
      <c r="N117" s="7" t="s">
        <v>78</v>
      </c>
      <c r="O117" s="22">
        <v>923</v>
      </c>
      <c r="P117" s="24">
        <v>-240</v>
      </c>
      <c r="R117" s="7" t="s">
        <v>78</v>
      </c>
      <c r="S117" s="45">
        <v>1925</v>
      </c>
      <c r="T117" s="46">
        <v>-210.8</v>
      </c>
    </row>
    <row r="118" spans="1:20" ht="12.75">
      <c r="A118" s="16"/>
      <c r="C118" s="22"/>
      <c r="D118" s="24"/>
      <c r="F118" s="7" t="s">
        <v>77</v>
      </c>
      <c r="G118" s="22">
        <v>2843</v>
      </c>
      <c r="H118" s="24">
        <v>-160</v>
      </c>
      <c r="J118" s="7" t="s">
        <v>77</v>
      </c>
      <c r="K118" s="22">
        <v>3493</v>
      </c>
      <c r="L118" s="24">
        <v>-136</v>
      </c>
      <c r="N118" s="7" t="s">
        <v>79</v>
      </c>
      <c r="O118" s="22">
        <v>1376</v>
      </c>
      <c r="P118" s="24">
        <v>-214</v>
      </c>
      <c r="R118" s="47"/>
      <c r="S118" s="45"/>
      <c r="T118" s="46"/>
    </row>
    <row r="119" spans="1:20" ht="12.75">
      <c r="A119" s="16"/>
      <c r="C119" s="22"/>
      <c r="D119" s="24"/>
      <c r="G119" s="22"/>
      <c r="H119" s="28"/>
      <c r="J119" s="47"/>
      <c r="K119" s="45"/>
      <c r="L119" s="46"/>
      <c r="N119" s="7" t="s">
        <v>77</v>
      </c>
      <c r="O119" s="22">
        <v>3125</v>
      </c>
      <c r="P119" s="24">
        <v>-52</v>
      </c>
      <c r="S119" s="22"/>
      <c r="T119" s="28"/>
    </row>
    <row r="120" spans="1:20" ht="12.75">
      <c r="A120" s="16"/>
      <c r="C120" s="22"/>
      <c r="D120" s="24"/>
      <c r="G120" s="22"/>
      <c r="H120" s="28"/>
      <c r="J120"/>
      <c r="K120" s="22"/>
      <c r="L120" s="28"/>
      <c r="N120" s="7"/>
      <c r="O120" s="22"/>
      <c r="P120" s="24"/>
      <c r="S120" s="22"/>
      <c r="T120" s="28"/>
    </row>
    <row r="121" spans="1:20" ht="12.75">
      <c r="A121" s="16"/>
      <c r="C121" s="22"/>
      <c r="D121" s="24"/>
      <c r="G121" s="22"/>
      <c r="H121" s="28"/>
      <c r="J121"/>
      <c r="K121" s="22"/>
      <c r="L121" s="28"/>
      <c r="O121" s="22"/>
      <c r="P121" s="28"/>
      <c r="S121" s="22"/>
      <c r="T121" s="28"/>
    </row>
    <row r="122" spans="1:20" ht="12.75">
      <c r="A122" s="16"/>
      <c r="C122" s="22"/>
      <c r="D122" s="24"/>
      <c r="G122" s="22"/>
      <c r="H122" s="28"/>
      <c r="J122"/>
      <c r="K122" s="22"/>
      <c r="L122" s="28"/>
      <c r="O122" s="22"/>
      <c r="P122" s="28"/>
      <c r="S122" s="22"/>
      <c r="T122" s="28"/>
    </row>
    <row r="123" spans="1:16" ht="15.75">
      <c r="A123" s="29">
        <f>A115+1</f>
        <v>16</v>
      </c>
      <c r="B123" s="17" t="s">
        <v>47</v>
      </c>
      <c r="C123" s="17" t="s">
        <v>76</v>
      </c>
      <c r="D123" s="19" t="s">
        <v>96</v>
      </c>
      <c r="F123" s="17" t="s">
        <v>94</v>
      </c>
      <c r="G123" s="18" t="s">
        <v>76</v>
      </c>
      <c r="H123" s="19" t="s">
        <v>96</v>
      </c>
      <c r="J123" s="17" t="s">
        <v>10</v>
      </c>
      <c r="K123" s="17" t="s">
        <v>76</v>
      </c>
      <c r="L123" s="19" t="s">
        <v>96</v>
      </c>
      <c r="N123" s="17" t="s">
        <v>81</v>
      </c>
      <c r="O123" s="17" t="s">
        <v>76</v>
      </c>
      <c r="P123" s="39" t="s">
        <v>96</v>
      </c>
    </row>
    <row r="124" spans="1:16" ht="15.75">
      <c r="A124" s="29"/>
      <c r="B124" s="21" t="s">
        <v>184</v>
      </c>
      <c r="C124" s="25">
        <v>72</v>
      </c>
      <c r="D124" s="26">
        <v>-299.99</v>
      </c>
      <c r="F124" s="21" t="s">
        <v>185</v>
      </c>
      <c r="G124" s="22">
        <v>0</v>
      </c>
      <c r="H124" s="24">
        <v>-288.6</v>
      </c>
      <c r="J124" s="21" t="s">
        <v>186</v>
      </c>
      <c r="K124" s="25">
        <v>65</v>
      </c>
      <c r="L124" s="26">
        <v>-300</v>
      </c>
      <c r="N124" s="21" t="s">
        <v>187</v>
      </c>
      <c r="O124" s="25">
        <v>0</v>
      </c>
      <c r="P124" s="26">
        <v>-295.6</v>
      </c>
    </row>
    <row r="125" spans="1:16" ht="12.75">
      <c r="A125" s="29"/>
      <c r="B125" s="27" t="s">
        <v>78</v>
      </c>
      <c r="C125" s="25">
        <v>1811</v>
      </c>
      <c r="D125" s="26">
        <v>-220</v>
      </c>
      <c r="F125" s="7" t="s">
        <v>78</v>
      </c>
      <c r="G125" s="22">
        <v>1558</v>
      </c>
      <c r="H125" s="24">
        <v>-219.7</v>
      </c>
      <c r="J125" s="27" t="s">
        <v>78</v>
      </c>
      <c r="K125" s="25">
        <v>1123</v>
      </c>
      <c r="L125" s="26">
        <v>-249</v>
      </c>
      <c r="N125" s="27" t="s">
        <v>78</v>
      </c>
      <c r="O125" s="25">
        <v>1638</v>
      </c>
      <c r="P125" s="26">
        <v>-224.1</v>
      </c>
    </row>
    <row r="126" spans="1:16" ht="12.75">
      <c r="A126" s="29"/>
      <c r="C126" s="22"/>
      <c r="D126" s="24"/>
      <c r="F126"/>
      <c r="G126" s="22"/>
      <c r="H126" s="28"/>
      <c r="J126" s="27" t="s">
        <v>79</v>
      </c>
      <c r="K126" s="25">
        <v>1756</v>
      </c>
      <c r="L126" s="26">
        <v>-217</v>
      </c>
      <c r="O126" s="22"/>
      <c r="P126" s="28"/>
    </row>
    <row r="127" spans="1:16" ht="12.75">
      <c r="A127" s="29"/>
      <c r="C127" s="22"/>
      <c r="D127" s="28"/>
      <c r="G127" s="22"/>
      <c r="H127" s="28"/>
      <c r="J127" s="7" t="s">
        <v>77</v>
      </c>
      <c r="K127" s="25">
        <v>2887</v>
      </c>
      <c r="L127" s="24">
        <v>-117</v>
      </c>
      <c r="O127" s="22"/>
      <c r="P127" s="28"/>
    </row>
    <row r="128" spans="1:16" ht="12.75">
      <c r="A128" s="29"/>
      <c r="C128" s="22"/>
      <c r="D128" s="28"/>
      <c r="G128" s="22"/>
      <c r="H128" s="28"/>
      <c r="J128"/>
      <c r="K128" s="22"/>
      <c r="L128" s="28"/>
      <c r="O128" s="22"/>
      <c r="P128" s="28"/>
    </row>
    <row r="129" spans="1:16" ht="12.75">
      <c r="A129" s="29"/>
      <c r="C129" s="22"/>
      <c r="D129" s="28"/>
      <c r="G129" s="22"/>
      <c r="H129" s="28"/>
      <c r="J129"/>
      <c r="K129" s="22"/>
      <c r="L129" s="28"/>
      <c r="O129" s="22"/>
      <c r="P129" s="28"/>
    </row>
    <row r="130" spans="1:16" ht="12.75">
      <c r="A130" s="29"/>
      <c r="C130" s="22"/>
      <c r="D130" s="28"/>
      <c r="G130" s="22"/>
      <c r="H130" s="28"/>
      <c r="J130"/>
      <c r="K130" s="22"/>
      <c r="L130" s="28"/>
      <c r="O130" s="22"/>
      <c r="P130" s="28"/>
    </row>
    <row r="131" spans="1:10" ht="15.75">
      <c r="A131" s="16">
        <f>A123+1</f>
        <v>17</v>
      </c>
      <c r="F131" s="17" t="s">
        <v>95</v>
      </c>
      <c r="G131" s="17" t="s">
        <v>76</v>
      </c>
      <c r="H131" s="19" t="s">
        <v>96</v>
      </c>
      <c r="J131"/>
    </row>
    <row r="132" spans="1:12" ht="15.75">
      <c r="A132" s="16"/>
      <c r="F132" s="21" t="s">
        <v>188</v>
      </c>
      <c r="G132" s="25">
        <v>44</v>
      </c>
      <c r="H132" s="26">
        <v>-299.999</v>
      </c>
      <c r="J132" s="30"/>
      <c r="K132" s="42"/>
      <c r="L132" s="48"/>
    </row>
    <row r="133" spans="1:12" ht="12.75">
      <c r="A133" s="16"/>
      <c r="F133" s="27" t="s">
        <v>78</v>
      </c>
      <c r="G133" s="25">
        <v>1773</v>
      </c>
      <c r="H133" s="26">
        <v>-221.6</v>
      </c>
      <c r="J133" s="38"/>
      <c r="K133" s="42"/>
      <c r="L133" s="48"/>
    </row>
    <row r="134" spans="1:12" ht="12.75">
      <c r="A134" s="16"/>
      <c r="G134" s="22"/>
      <c r="H134" s="28"/>
      <c r="J134" s="38"/>
      <c r="K134" s="42"/>
      <c r="L134" s="48"/>
    </row>
    <row r="135" spans="1:12" ht="12.75">
      <c r="A135" s="16"/>
      <c r="G135" s="22"/>
      <c r="H135" s="24"/>
      <c r="J135" s="38"/>
      <c r="K135" s="42"/>
      <c r="L135" s="48"/>
    </row>
    <row r="136" spans="1:12" ht="12.75">
      <c r="A136" s="16"/>
      <c r="G136" s="22"/>
      <c r="H136" s="24"/>
      <c r="J136" s="38"/>
      <c r="K136" s="42"/>
      <c r="L136" s="48"/>
    </row>
    <row r="137" spans="1:12" ht="12.75">
      <c r="A137" s="16"/>
      <c r="G137" s="22"/>
      <c r="H137" s="24"/>
      <c r="J137" s="38"/>
      <c r="K137" s="42"/>
      <c r="L137" s="48"/>
    </row>
    <row r="138" spans="1:8" ht="12.75">
      <c r="A138" s="16"/>
      <c r="G138" s="22"/>
      <c r="H138" s="24"/>
    </row>
    <row r="139" ht="12.75">
      <c r="A139" s="29">
        <f>A131+1</f>
        <v>18</v>
      </c>
    </row>
    <row r="140" ht="12.75">
      <c r="A140" s="29"/>
    </row>
    <row r="141" ht="12.75">
      <c r="A141" s="29"/>
    </row>
    <row r="142" ht="12.75">
      <c r="A142" s="29"/>
    </row>
    <row r="143" ht="12.75">
      <c r="A143" s="29"/>
    </row>
    <row r="144" ht="12.75">
      <c r="A144" s="29"/>
    </row>
    <row r="145" ht="12.75">
      <c r="A145" s="29"/>
    </row>
    <row r="146" ht="12.75">
      <c r="A146" s="29"/>
    </row>
    <row r="147" ht="12.75">
      <c r="A147" s="16">
        <f>A139+1</f>
        <v>19</v>
      </c>
    </row>
    <row r="148" ht="12.75">
      <c r="A148" s="16"/>
    </row>
    <row r="149" ht="12.75">
      <c r="A149" s="16"/>
    </row>
    <row r="150" ht="12.75">
      <c r="A150" s="16"/>
    </row>
    <row r="151" ht="12.75">
      <c r="A151" s="16"/>
    </row>
    <row r="152" ht="12.75">
      <c r="A152" s="16"/>
    </row>
    <row r="153" ht="12.75">
      <c r="A153" s="16"/>
    </row>
    <row r="154" spans="1:4" ht="12.75">
      <c r="A154" s="16"/>
      <c r="B154" s="49"/>
      <c r="C154" s="50"/>
      <c r="D154" s="50"/>
    </row>
    <row r="155" spans="1:4" ht="15.75">
      <c r="A155" s="29">
        <v>1</v>
      </c>
      <c r="B155" s="21" t="s">
        <v>80</v>
      </c>
      <c r="C155" s="21" t="s">
        <v>76</v>
      </c>
      <c r="D155" s="19" t="s">
        <v>96</v>
      </c>
    </row>
    <row r="156" spans="1:4" ht="15.75">
      <c r="A156" s="29"/>
      <c r="B156" s="33" t="s">
        <v>104</v>
      </c>
      <c r="C156" s="43">
        <v>0</v>
      </c>
      <c r="D156" s="24">
        <v>-14</v>
      </c>
    </row>
    <row r="157" spans="1:4" ht="12.75">
      <c r="A157" s="29"/>
      <c r="C157" s="43">
        <v>480</v>
      </c>
      <c r="D157" s="24">
        <v>-0.001</v>
      </c>
    </row>
    <row r="158" spans="1:4" ht="12.75">
      <c r="A158" s="29"/>
      <c r="B158" s="44"/>
      <c r="C158" s="43"/>
      <c r="D158" s="24"/>
    </row>
    <row r="159" spans="1:4" ht="12.75">
      <c r="A159" s="29"/>
      <c r="C159" s="43"/>
      <c r="D159" s="24"/>
    </row>
    <row r="160" spans="1:4" ht="12.75">
      <c r="A160" s="29"/>
      <c r="C160" s="43"/>
      <c r="D160" s="24"/>
    </row>
    <row r="161" spans="1:4" ht="12.75">
      <c r="A161" s="29"/>
      <c r="C161" s="43"/>
      <c r="D161" s="24"/>
    </row>
    <row r="162" spans="1:4" ht="12.75">
      <c r="A162" s="29"/>
      <c r="C162" s="43"/>
      <c r="D162" s="24"/>
    </row>
    <row r="163" spans="1:4" ht="15.75">
      <c r="A163" s="16">
        <f>A155+1</f>
        <v>2</v>
      </c>
      <c r="B163" s="21" t="s">
        <v>2</v>
      </c>
      <c r="C163" s="21" t="s">
        <v>76</v>
      </c>
      <c r="D163" s="19" t="s">
        <v>96</v>
      </c>
    </row>
    <row r="164" spans="1:4" ht="15.75">
      <c r="A164" s="16"/>
      <c r="B164" s="33" t="s">
        <v>168</v>
      </c>
      <c r="C164" s="43">
        <v>0</v>
      </c>
      <c r="D164" s="24">
        <v>-266.6</v>
      </c>
    </row>
    <row r="165" spans="1:4" ht="12.75">
      <c r="A165" s="16"/>
      <c r="B165" s="7" t="s">
        <v>78</v>
      </c>
      <c r="C165" s="43">
        <v>932</v>
      </c>
      <c r="D165" s="24">
        <v>-220</v>
      </c>
    </row>
    <row r="166" spans="1:4" ht="12.75">
      <c r="A166" s="16"/>
      <c r="B166" s="44" t="s">
        <v>77</v>
      </c>
      <c r="C166" s="43">
        <v>2345</v>
      </c>
      <c r="D166" s="24">
        <v>-147.6</v>
      </c>
    </row>
    <row r="167" spans="1:4" ht="12.75">
      <c r="A167" s="16"/>
      <c r="B167" s="7" t="s">
        <v>79</v>
      </c>
      <c r="C167" s="43">
        <v>2736</v>
      </c>
      <c r="D167" s="24">
        <v>-128.5</v>
      </c>
    </row>
    <row r="168" spans="1:4" ht="12.75">
      <c r="A168" s="16"/>
      <c r="C168" s="43"/>
      <c r="D168" s="24"/>
    </row>
    <row r="169" spans="1:4" ht="12.75">
      <c r="A169" s="16"/>
      <c r="C169" s="43"/>
      <c r="D169" s="24"/>
    </row>
    <row r="170" spans="1:4" ht="12.75">
      <c r="A170" s="16"/>
      <c r="C170" s="43"/>
      <c r="D170" s="24"/>
    </row>
    <row r="171" spans="1:5" ht="15.75">
      <c r="A171" s="158">
        <f>A163+1</f>
        <v>3</v>
      </c>
      <c r="B171" s="21" t="s">
        <v>2</v>
      </c>
      <c r="C171" s="21" t="s">
        <v>76</v>
      </c>
      <c r="D171" s="19" t="s">
        <v>96</v>
      </c>
      <c r="E171" s="160"/>
    </row>
    <row r="172" spans="1:5" ht="15.75">
      <c r="A172" s="158"/>
      <c r="B172" s="21" t="s">
        <v>565</v>
      </c>
      <c r="C172" s="161">
        <v>298</v>
      </c>
      <c r="D172" s="151">
        <v>-102.39521261347348</v>
      </c>
      <c r="E172" s="51"/>
    </row>
    <row r="173" spans="1:5" ht="15">
      <c r="A173" s="158"/>
      <c r="B173"/>
      <c r="C173" s="162">
        <v>933</v>
      </c>
      <c r="D173" s="152">
        <v>-129.545016722408</v>
      </c>
      <c r="E173" s="9"/>
    </row>
    <row r="174" spans="1:5" ht="15">
      <c r="A174" s="158"/>
      <c r="B174"/>
      <c r="C174" s="162">
        <v>2000</v>
      </c>
      <c r="D174" s="152">
        <v>-155.08862876254182</v>
      </c>
      <c r="E174" s="52"/>
    </row>
    <row r="175" spans="1:5" ht="12.75">
      <c r="A175" s="158"/>
      <c r="C175" s="43"/>
      <c r="D175" s="24"/>
      <c r="E175" s="9"/>
    </row>
    <row r="176" spans="1:5" ht="12.75">
      <c r="A176" s="158"/>
      <c r="C176" s="43"/>
      <c r="D176" s="24"/>
      <c r="E176" s="9"/>
    </row>
    <row r="177" spans="1:5" ht="12.75">
      <c r="A177" s="158"/>
      <c r="C177" s="43"/>
      <c r="D177" s="24"/>
      <c r="E177" s="9"/>
    </row>
    <row r="178" spans="1:5" ht="12.75">
      <c r="A178" s="158"/>
      <c r="C178" s="43"/>
      <c r="D178" s="24"/>
      <c r="E178" s="9"/>
    </row>
    <row r="179" spans="1:5" ht="15.75">
      <c r="A179" s="16">
        <f>A171+1</f>
        <v>4</v>
      </c>
      <c r="B179" s="21" t="s">
        <v>3</v>
      </c>
      <c r="C179" s="21" t="s">
        <v>76</v>
      </c>
      <c r="D179" s="19" t="s">
        <v>96</v>
      </c>
      <c r="E179" s="160"/>
    </row>
    <row r="180" spans="1:5" ht="15.75">
      <c r="A180" s="16"/>
      <c r="B180" s="33" t="s">
        <v>113</v>
      </c>
      <c r="C180" s="43">
        <v>0</v>
      </c>
      <c r="D180" s="24">
        <v>-104</v>
      </c>
      <c r="E180" s="51"/>
    </row>
    <row r="181" spans="1:5" ht="12.75">
      <c r="A181" s="16"/>
      <c r="B181" s="7" t="s">
        <v>77</v>
      </c>
      <c r="C181" s="43">
        <v>585</v>
      </c>
      <c r="D181" s="24">
        <v>-79</v>
      </c>
      <c r="E181" s="9"/>
    </row>
    <row r="182" spans="1:5" ht="12.75">
      <c r="A182" s="16"/>
      <c r="B182" s="44" t="s">
        <v>5</v>
      </c>
      <c r="C182" s="43">
        <v>730</v>
      </c>
      <c r="D182" s="24">
        <v>-77</v>
      </c>
      <c r="E182" s="52"/>
    </row>
    <row r="183" spans="1:5" ht="12.75">
      <c r="A183" s="16"/>
      <c r="B183" s="7" t="s">
        <v>79</v>
      </c>
      <c r="C183" s="43">
        <v>886</v>
      </c>
      <c r="D183" s="24">
        <v>-71</v>
      </c>
      <c r="E183" s="9"/>
    </row>
    <row r="184" spans="1:5" ht="12.75">
      <c r="A184" s="16"/>
      <c r="C184" s="43">
        <v>2500</v>
      </c>
      <c r="D184" s="24">
        <v>-16</v>
      </c>
      <c r="E184" s="9"/>
    </row>
    <row r="185" spans="1:5" ht="12.75">
      <c r="A185" s="16"/>
      <c r="C185" s="43"/>
      <c r="D185" s="24"/>
      <c r="E185" s="9"/>
    </row>
    <row r="186" spans="1:5" ht="12.75">
      <c r="A186" s="16"/>
      <c r="C186" s="43"/>
      <c r="D186" s="24"/>
      <c r="E186" s="9"/>
    </row>
    <row r="187" spans="1:5" ht="15.75">
      <c r="A187" s="29">
        <f>A179+1</f>
        <v>5</v>
      </c>
      <c r="B187" s="21" t="s">
        <v>5</v>
      </c>
      <c r="C187" s="21" t="s">
        <v>76</v>
      </c>
      <c r="D187" s="19" t="s">
        <v>96</v>
      </c>
      <c r="E187" s="160"/>
    </row>
    <row r="188" spans="1:5" ht="15.75">
      <c r="A188" s="29"/>
      <c r="B188" s="33" t="s">
        <v>117</v>
      </c>
      <c r="C188" s="43">
        <v>0</v>
      </c>
      <c r="D188" s="24">
        <v>-200.5</v>
      </c>
      <c r="E188" s="51"/>
    </row>
    <row r="189" spans="1:5" ht="12.75">
      <c r="A189" s="29"/>
      <c r="B189" s="7" t="s">
        <v>77</v>
      </c>
      <c r="C189" s="43">
        <v>723</v>
      </c>
      <c r="D189" s="24">
        <v>-171.5</v>
      </c>
      <c r="E189" s="9"/>
    </row>
    <row r="190" spans="1:5" ht="12.75">
      <c r="A190" s="29"/>
      <c r="B190" s="44" t="s">
        <v>78</v>
      </c>
      <c r="C190" s="43">
        <v>2313</v>
      </c>
      <c r="D190" s="24">
        <v>-112</v>
      </c>
      <c r="E190" s="52"/>
    </row>
    <row r="191" spans="1:5" ht="12.75">
      <c r="A191" s="29"/>
      <c r="C191" s="43"/>
      <c r="D191" s="24"/>
      <c r="E191" s="52"/>
    </row>
    <row r="192" spans="1:5" ht="12.75">
      <c r="A192" s="29"/>
      <c r="C192" s="43"/>
      <c r="D192" s="24"/>
      <c r="E192" s="52"/>
    </row>
    <row r="193" spans="1:5" ht="12.75">
      <c r="A193" s="29"/>
      <c r="C193" s="43"/>
      <c r="D193" s="24"/>
      <c r="E193" s="9"/>
    </row>
    <row r="194" spans="1:5" ht="12.75">
      <c r="A194" s="29"/>
      <c r="C194" s="43"/>
      <c r="D194" s="24"/>
      <c r="E194" s="9"/>
    </row>
    <row r="195" spans="1:5" ht="15.75">
      <c r="A195" s="16">
        <f>A187+1</f>
        <v>6</v>
      </c>
      <c r="B195" s="21" t="s">
        <v>6</v>
      </c>
      <c r="C195" s="21" t="s">
        <v>76</v>
      </c>
      <c r="D195" s="19" t="s">
        <v>96</v>
      </c>
      <c r="E195" s="160"/>
    </row>
    <row r="196" spans="1:5" ht="15.75">
      <c r="A196" s="16"/>
      <c r="B196" s="33" t="s">
        <v>175</v>
      </c>
      <c r="C196" s="43">
        <v>0</v>
      </c>
      <c r="D196" s="24">
        <v>-265</v>
      </c>
      <c r="E196" s="51"/>
    </row>
    <row r="197" spans="1:5" ht="12.75">
      <c r="A197" s="16"/>
      <c r="B197" s="7" t="s">
        <v>78</v>
      </c>
      <c r="C197" s="43">
        <v>983</v>
      </c>
      <c r="D197" s="24">
        <v>-222</v>
      </c>
      <c r="E197" s="9"/>
    </row>
    <row r="198" spans="1:5" ht="12.75">
      <c r="A198" s="16"/>
      <c r="B198" s="44" t="s">
        <v>79</v>
      </c>
      <c r="C198" s="43">
        <v>1895</v>
      </c>
      <c r="D198" s="24">
        <v>-183</v>
      </c>
      <c r="E198" s="52"/>
    </row>
    <row r="199" spans="1:5" ht="12.75">
      <c r="A199" s="16"/>
      <c r="B199" s="44" t="s">
        <v>77</v>
      </c>
      <c r="C199" s="43">
        <v>2191</v>
      </c>
      <c r="D199" s="24">
        <v>-159</v>
      </c>
      <c r="E199" s="9"/>
    </row>
    <row r="200" spans="1:5" ht="12.75">
      <c r="A200" s="16"/>
      <c r="B200" s="44"/>
      <c r="C200" s="43">
        <v>2500</v>
      </c>
      <c r="D200" s="24">
        <v>-131</v>
      </c>
      <c r="E200" s="9"/>
    </row>
    <row r="201" spans="1:5" ht="12.75">
      <c r="A201" s="16"/>
      <c r="C201" s="43"/>
      <c r="D201" s="24"/>
      <c r="E201" s="9"/>
    </row>
    <row r="202" spans="1:5" ht="12.75">
      <c r="A202" s="16"/>
      <c r="C202" s="43"/>
      <c r="D202" s="24"/>
      <c r="E202" s="9"/>
    </row>
    <row r="203" spans="1:4" ht="15.75">
      <c r="A203" s="29">
        <f>A195+1</f>
        <v>7</v>
      </c>
      <c r="B203" s="21" t="s">
        <v>7</v>
      </c>
      <c r="C203" s="31" t="s">
        <v>76</v>
      </c>
      <c r="D203" s="19" t="s">
        <v>96</v>
      </c>
    </row>
    <row r="204" spans="1:4" ht="15.75">
      <c r="A204" s="29"/>
      <c r="B204" s="33" t="s">
        <v>180</v>
      </c>
      <c r="C204" s="43">
        <v>0</v>
      </c>
      <c r="D204" s="24">
        <v>-286</v>
      </c>
    </row>
    <row r="205" spans="1:4" ht="12.75">
      <c r="A205" s="29"/>
      <c r="B205" s="7" t="s">
        <v>78</v>
      </c>
      <c r="C205" s="43">
        <v>1556</v>
      </c>
      <c r="D205" s="24">
        <v>-212</v>
      </c>
    </row>
    <row r="206" spans="1:4" ht="12.75">
      <c r="A206" s="29"/>
      <c r="B206" s="44" t="s">
        <v>77</v>
      </c>
      <c r="C206" s="43">
        <v>2843</v>
      </c>
      <c r="D206" s="24">
        <v>-160</v>
      </c>
    </row>
    <row r="207" spans="1:5" ht="12.75">
      <c r="A207" s="29"/>
      <c r="C207" s="43"/>
      <c r="D207" s="24"/>
      <c r="E207" s="9"/>
    </row>
    <row r="208" spans="1:5" ht="12.75">
      <c r="A208" s="29"/>
      <c r="C208" s="43"/>
      <c r="D208" s="24"/>
      <c r="E208" s="52"/>
    </row>
    <row r="209" spans="1:5" ht="12.75">
      <c r="A209" s="29"/>
      <c r="C209" s="43"/>
      <c r="D209" s="24"/>
      <c r="E209" s="9"/>
    </row>
    <row r="210" spans="1:5" ht="12.75">
      <c r="A210" s="29"/>
      <c r="C210" s="43"/>
      <c r="D210" s="24"/>
      <c r="E210" s="9"/>
    </row>
    <row r="211" spans="1:5" ht="15.75">
      <c r="A211" s="16">
        <f>A203+1</f>
        <v>8</v>
      </c>
      <c r="B211" s="21" t="s">
        <v>8</v>
      </c>
      <c r="C211" s="31" t="s">
        <v>76</v>
      </c>
      <c r="D211" s="19" t="s">
        <v>96</v>
      </c>
      <c r="E211" s="160"/>
    </row>
    <row r="212" spans="1:5" ht="15.75">
      <c r="A212" s="16"/>
      <c r="B212" s="33" t="s">
        <v>189</v>
      </c>
      <c r="C212" s="43">
        <v>0</v>
      </c>
      <c r="D212" s="24">
        <v>0.7999999999999545</v>
      </c>
      <c r="E212" s="51"/>
    </row>
    <row r="213" spans="1:5" ht="12.75">
      <c r="A213" s="16"/>
      <c r="B213" s="7" t="s">
        <v>77</v>
      </c>
      <c r="C213" s="43">
        <v>1098</v>
      </c>
      <c r="D213" s="24">
        <v>-8.282285714285706</v>
      </c>
      <c r="E213" s="52"/>
    </row>
    <row r="214" spans="1:5" ht="12.75">
      <c r="A214" s="16"/>
      <c r="C214" s="43">
        <v>1400</v>
      </c>
      <c r="D214" s="24">
        <v>-14.247214854111405</v>
      </c>
      <c r="E214" s="9"/>
    </row>
    <row r="215" spans="1:5" ht="12.75">
      <c r="A215" s="16"/>
      <c r="C215" s="43"/>
      <c r="D215" s="24"/>
      <c r="E215" s="9"/>
    </row>
    <row r="216" spans="1:5" ht="12.75">
      <c r="A216" s="16"/>
      <c r="B216" s="44"/>
      <c r="C216" s="43"/>
      <c r="D216" s="24"/>
      <c r="E216" s="9"/>
    </row>
    <row r="217" spans="1:5" ht="12.75">
      <c r="A217" s="16"/>
      <c r="C217" s="43"/>
      <c r="D217" s="24"/>
      <c r="E217" s="9"/>
    </row>
    <row r="218" spans="1:5" ht="12.75">
      <c r="A218" s="16"/>
      <c r="C218" s="43"/>
      <c r="D218" s="24"/>
      <c r="E218" s="9"/>
    </row>
    <row r="219" spans="1:5" ht="15.75">
      <c r="A219" s="29">
        <f>A211+1</f>
        <v>9</v>
      </c>
      <c r="B219" s="21" t="s">
        <v>8</v>
      </c>
      <c r="C219" s="31" t="s">
        <v>76</v>
      </c>
      <c r="D219" s="19" t="s">
        <v>96</v>
      </c>
      <c r="E219" s="160"/>
    </row>
    <row r="220" spans="1:5" ht="15.75">
      <c r="A220" s="29"/>
      <c r="B220" s="33" t="s">
        <v>144</v>
      </c>
      <c r="C220" s="43">
        <v>0</v>
      </c>
      <c r="D220" s="24">
        <v>-103.6</v>
      </c>
      <c r="E220" s="51"/>
    </row>
    <row r="221" spans="1:5" ht="12.75">
      <c r="A221" s="29"/>
      <c r="B221" s="44"/>
      <c r="C221" s="43">
        <v>1400</v>
      </c>
      <c r="D221" s="24">
        <v>-33.3</v>
      </c>
      <c r="E221" s="9"/>
    </row>
    <row r="222" spans="1:5" ht="12.75">
      <c r="A222" s="29"/>
      <c r="C222" s="43"/>
      <c r="D222" s="24"/>
      <c r="E222" s="52"/>
    </row>
    <row r="223" spans="1:5" ht="12.75">
      <c r="A223" s="29"/>
      <c r="C223" s="43"/>
      <c r="D223" s="24"/>
      <c r="E223" s="9"/>
    </row>
    <row r="224" spans="1:5" ht="12.75">
      <c r="A224" s="29"/>
      <c r="C224" s="43"/>
      <c r="D224" s="24"/>
      <c r="E224" s="9"/>
    </row>
    <row r="225" spans="1:5" ht="12.75">
      <c r="A225" s="29"/>
      <c r="C225" s="43"/>
      <c r="D225" s="24"/>
      <c r="E225" s="9"/>
    </row>
    <row r="226" spans="1:5" ht="12.75">
      <c r="A226" s="29"/>
      <c r="C226" s="43"/>
      <c r="D226" s="24"/>
      <c r="E226" s="9"/>
    </row>
    <row r="227" spans="1:5" ht="15.75">
      <c r="A227" s="16">
        <f>A219+1</f>
        <v>10</v>
      </c>
      <c r="B227" s="21" t="s">
        <v>9</v>
      </c>
      <c r="C227" s="31" t="s">
        <v>76</v>
      </c>
      <c r="D227" s="19" t="s">
        <v>96</v>
      </c>
      <c r="E227" s="160"/>
    </row>
    <row r="228" spans="1:5" ht="15.75">
      <c r="A228" s="16"/>
      <c r="B228" s="33" t="s">
        <v>107</v>
      </c>
      <c r="C228" s="43">
        <v>0</v>
      </c>
      <c r="D228" s="24">
        <v>-53.4</v>
      </c>
      <c r="E228" s="51"/>
    </row>
    <row r="229" spans="1:5" ht="12.75">
      <c r="A229" s="16"/>
      <c r="C229" s="43">
        <v>3400</v>
      </c>
      <c r="D229" s="24">
        <v>-195.9</v>
      </c>
      <c r="E229" s="9"/>
    </row>
    <row r="230" spans="1:5" ht="12.75">
      <c r="A230" s="16"/>
      <c r="B230" s="44"/>
      <c r="C230" s="43"/>
      <c r="D230" s="24"/>
      <c r="E230" s="52"/>
    </row>
    <row r="231" spans="1:5" ht="12.75">
      <c r="A231" s="16"/>
      <c r="C231" s="43"/>
      <c r="D231" s="24"/>
      <c r="E231" s="9"/>
    </row>
    <row r="232" spans="1:5" ht="12.75">
      <c r="A232" s="16"/>
      <c r="C232" s="43"/>
      <c r="D232" s="24"/>
      <c r="E232" s="9"/>
    </row>
    <row r="233" spans="1:5" ht="12.75">
      <c r="A233" s="16"/>
      <c r="C233" s="43"/>
      <c r="D233" s="24"/>
      <c r="E233" s="9"/>
    </row>
    <row r="234" spans="1:5" ht="12.75">
      <c r="A234" s="16"/>
      <c r="C234" s="43"/>
      <c r="D234" s="24"/>
      <c r="E234" s="9"/>
    </row>
    <row r="235" spans="1:5" ht="15.75">
      <c r="A235" s="29">
        <f>A227+1</f>
        <v>11</v>
      </c>
      <c r="B235" s="21" t="s">
        <v>9</v>
      </c>
      <c r="C235" s="31" t="s">
        <v>76</v>
      </c>
      <c r="D235" s="19" t="s">
        <v>96</v>
      </c>
      <c r="E235" s="160"/>
    </row>
    <row r="236" spans="1:4" ht="15.75">
      <c r="A236" s="29"/>
      <c r="B236" s="33" t="s">
        <v>128</v>
      </c>
      <c r="C236" s="43">
        <v>0</v>
      </c>
      <c r="D236" s="24">
        <v>-94.2</v>
      </c>
    </row>
    <row r="237" spans="1:5" ht="12.75">
      <c r="A237" s="29"/>
      <c r="C237" s="43">
        <v>3400</v>
      </c>
      <c r="D237" s="24">
        <v>-95.9</v>
      </c>
      <c r="E237" s="9"/>
    </row>
    <row r="238" spans="1:5" ht="12.75">
      <c r="A238" s="29"/>
      <c r="B238" s="44"/>
      <c r="C238" s="43"/>
      <c r="D238" s="24"/>
      <c r="E238" s="52"/>
    </row>
    <row r="239" spans="1:5" ht="12.75">
      <c r="A239" s="29"/>
      <c r="C239" s="43"/>
      <c r="D239" s="24"/>
      <c r="E239" s="9"/>
    </row>
    <row r="240" spans="1:5" ht="12.75">
      <c r="A240" s="29"/>
      <c r="C240" s="43"/>
      <c r="D240" s="24"/>
      <c r="E240" s="9"/>
    </row>
    <row r="241" spans="1:5" ht="12.75">
      <c r="A241" s="29"/>
      <c r="C241" s="43"/>
      <c r="D241" s="24"/>
      <c r="E241" s="9"/>
    </row>
    <row r="242" spans="1:5" ht="12.75">
      <c r="A242" s="29"/>
      <c r="C242" s="43"/>
      <c r="D242" s="24"/>
      <c r="E242" s="9"/>
    </row>
    <row r="243" spans="1:5" ht="15.75">
      <c r="A243" s="16">
        <f>A235+1</f>
        <v>12</v>
      </c>
      <c r="B243" s="21" t="s">
        <v>9</v>
      </c>
      <c r="C243" s="31" t="s">
        <v>76</v>
      </c>
      <c r="D243" s="19" t="s">
        <v>96</v>
      </c>
      <c r="E243" s="160"/>
    </row>
    <row r="244" spans="1:5" ht="15.75">
      <c r="A244" s="16"/>
      <c r="B244" s="33" t="s">
        <v>140</v>
      </c>
      <c r="C244" s="43">
        <v>0</v>
      </c>
      <c r="D244" s="24">
        <v>-135</v>
      </c>
      <c r="E244" s="51"/>
    </row>
    <row r="245" spans="1:5" ht="12.75">
      <c r="A245" s="16"/>
      <c r="C245" s="43">
        <v>3400</v>
      </c>
      <c r="D245" s="24">
        <v>4.700000000000017</v>
      </c>
      <c r="E245" s="9"/>
    </row>
    <row r="246" spans="1:5" ht="12.75">
      <c r="A246" s="16"/>
      <c r="B246" s="44"/>
      <c r="C246" s="43"/>
      <c r="D246" s="24"/>
      <c r="E246" s="52"/>
    </row>
    <row r="247" spans="1:5" ht="12.75">
      <c r="A247" s="16"/>
      <c r="C247" s="43"/>
      <c r="D247" s="24"/>
      <c r="E247" s="9"/>
    </row>
    <row r="248" spans="1:5" ht="12.75">
      <c r="A248" s="16"/>
      <c r="C248" s="43"/>
      <c r="D248" s="24"/>
      <c r="E248" s="9"/>
    </row>
    <row r="249" spans="1:5" ht="12.75">
      <c r="A249" s="16"/>
      <c r="C249" s="43"/>
      <c r="D249" s="24"/>
      <c r="E249" s="9"/>
    </row>
    <row r="250" spans="1:5" ht="12.75">
      <c r="A250" s="16"/>
      <c r="C250" s="43"/>
      <c r="D250" s="24"/>
      <c r="E250" s="9"/>
    </row>
    <row r="251" spans="1:5" ht="15.75">
      <c r="A251" s="29">
        <f>A243+1</f>
        <v>13</v>
      </c>
      <c r="B251" s="21" t="s">
        <v>10</v>
      </c>
      <c r="C251" s="31" t="s">
        <v>76</v>
      </c>
      <c r="D251" s="19" t="s">
        <v>96</v>
      </c>
      <c r="E251" s="9"/>
    </row>
    <row r="252" spans="1:5" ht="15.75">
      <c r="A252" s="29"/>
      <c r="B252" s="33" t="s">
        <v>186</v>
      </c>
      <c r="C252" s="43">
        <v>65</v>
      </c>
      <c r="D252" s="24">
        <v>-300</v>
      </c>
      <c r="E252" s="9"/>
    </row>
    <row r="253" spans="1:5" ht="12.75">
      <c r="A253" s="29"/>
      <c r="B253" s="7" t="s">
        <v>78</v>
      </c>
      <c r="C253" s="43">
        <v>1123</v>
      </c>
      <c r="D253" s="24">
        <v>-249</v>
      </c>
      <c r="E253" s="9"/>
    </row>
    <row r="254" spans="1:5" ht="12.75">
      <c r="A254" s="29"/>
      <c r="B254" s="44" t="s">
        <v>79</v>
      </c>
      <c r="C254" s="43">
        <v>1756</v>
      </c>
      <c r="D254" s="24">
        <v>-217</v>
      </c>
      <c r="E254" s="9"/>
    </row>
    <row r="255" spans="1:5" ht="12.75">
      <c r="A255" s="29"/>
      <c r="B255" s="7" t="s">
        <v>77</v>
      </c>
      <c r="C255" s="43">
        <v>2887</v>
      </c>
      <c r="D255" s="24">
        <v>-117</v>
      </c>
      <c r="E255" s="9"/>
    </row>
    <row r="256" spans="1:5" ht="12.75">
      <c r="A256" s="29"/>
      <c r="C256" s="43"/>
      <c r="D256" s="24"/>
      <c r="E256" s="9"/>
    </row>
    <row r="257" spans="1:5" ht="12.75">
      <c r="A257" s="29"/>
      <c r="C257" s="43"/>
      <c r="D257" s="24"/>
      <c r="E257" s="9"/>
    </row>
    <row r="258" spans="1:5" ht="12.75">
      <c r="A258" s="29"/>
      <c r="C258" s="43"/>
      <c r="D258" s="24"/>
      <c r="E258" s="9"/>
    </row>
    <row r="259" spans="1:5" ht="15.75">
      <c r="A259" s="16">
        <f>A251+1</f>
        <v>14</v>
      </c>
      <c r="B259" s="21" t="s">
        <v>84</v>
      </c>
      <c r="C259" s="31" t="s">
        <v>76</v>
      </c>
      <c r="D259" s="19" t="s">
        <v>96</v>
      </c>
      <c r="E259" s="9"/>
    </row>
    <row r="260" spans="1:5" ht="15.75">
      <c r="A260" s="16"/>
      <c r="B260" s="33" t="s">
        <v>133</v>
      </c>
      <c r="C260" s="43">
        <v>0</v>
      </c>
      <c r="D260" s="26">
        <v>-124</v>
      </c>
      <c r="E260" s="9"/>
    </row>
    <row r="261" spans="1:5" ht="12.75">
      <c r="A261" s="16"/>
      <c r="B261" s="7" t="s">
        <v>78</v>
      </c>
      <c r="C261" s="43">
        <v>594</v>
      </c>
      <c r="D261" s="26">
        <v>-96</v>
      </c>
      <c r="E261" s="9"/>
    </row>
    <row r="262" spans="1:5" ht="12.75">
      <c r="A262" s="16"/>
      <c r="B262" s="7" t="s">
        <v>79</v>
      </c>
      <c r="C262" s="43">
        <v>1040</v>
      </c>
      <c r="D262" s="24">
        <v>-74</v>
      </c>
      <c r="E262" s="9"/>
    </row>
    <row r="263" spans="1:5" ht="12.75">
      <c r="A263" s="16"/>
      <c r="C263" s="43">
        <v>1800</v>
      </c>
      <c r="D263" s="24">
        <v>-0.001</v>
      </c>
      <c r="E263" s="9"/>
    </row>
    <row r="264" spans="1:5" ht="12.75">
      <c r="A264" s="16"/>
      <c r="C264" s="43"/>
      <c r="D264" s="24"/>
      <c r="E264" s="9"/>
    </row>
    <row r="265" spans="1:5" ht="12.75">
      <c r="A265" s="16"/>
      <c r="C265" s="43"/>
      <c r="D265" s="24"/>
      <c r="E265" s="9"/>
    </row>
    <row r="266" spans="1:5" ht="12.75">
      <c r="A266" s="16"/>
      <c r="C266" s="43"/>
      <c r="D266" s="24"/>
      <c r="E266" s="9"/>
    </row>
    <row r="267" spans="1:5" ht="15.75">
      <c r="A267" s="29">
        <f>A259+1</f>
        <v>15</v>
      </c>
      <c r="B267" s="21" t="s">
        <v>12</v>
      </c>
      <c r="C267" s="21" t="s">
        <v>76</v>
      </c>
      <c r="D267" s="19" t="s">
        <v>96</v>
      </c>
      <c r="E267" s="160"/>
    </row>
    <row r="268" spans="1:5" ht="15.75">
      <c r="A268" s="29"/>
      <c r="B268" s="21" t="s">
        <v>174</v>
      </c>
      <c r="C268" s="43">
        <v>0</v>
      </c>
      <c r="D268" s="24">
        <v>-285.7</v>
      </c>
      <c r="E268" s="51"/>
    </row>
    <row r="269" spans="1:5" ht="12.75">
      <c r="A269" s="29"/>
      <c r="B269" s="7" t="s">
        <v>78</v>
      </c>
      <c r="C269" s="43">
        <v>1077</v>
      </c>
      <c r="D269" s="24">
        <v>-237</v>
      </c>
      <c r="E269" s="9"/>
    </row>
    <row r="270" spans="1:5" ht="12.75">
      <c r="A270" s="29"/>
      <c r="C270" s="43"/>
      <c r="D270" s="24"/>
      <c r="E270" s="52"/>
    </row>
    <row r="271" spans="1:5" ht="12.75">
      <c r="A271" s="29"/>
      <c r="C271" s="43"/>
      <c r="D271" s="24"/>
      <c r="E271" s="9"/>
    </row>
    <row r="272" spans="1:5" ht="12.75">
      <c r="A272" s="29"/>
      <c r="C272" s="43"/>
      <c r="D272" s="24"/>
      <c r="E272" s="9"/>
    </row>
    <row r="273" spans="1:5" ht="12.75">
      <c r="A273" s="29"/>
      <c r="C273" s="43"/>
      <c r="D273" s="24"/>
      <c r="E273" s="9"/>
    </row>
    <row r="274" spans="1:5" ht="12.75">
      <c r="A274" s="29"/>
      <c r="C274" s="43"/>
      <c r="D274" s="24"/>
      <c r="E274" s="9"/>
    </row>
    <row r="275" spans="1:4" ht="15.75">
      <c r="A275" s="16">
        <f>A267+1</f>
        <v>16</v>
      </c>
      <c r="B275" s="21" t="s">
        <v>12</v>
      </c>
      <c r="C275" s="31" t="s">
        <v>76</v>
      </c>
      <c r="D275" s="19" t="s">
        <v>96</v>
      </c>
    </row>
    <row r="276" spans="1:4" ht="15.75">
      <c r="A276" s="16"/>
      <c r="B276" s="33" t="s">
        <v>190</v>
      </c>
      <c r="C276" s="43">
        <v>0</v>
      </c>
      <c r="D276" s="24">
        <v>-180.9</v>
      </c>
    </row>
    <row r="277" spans="1:4" ht="12.75">
      <c r="A277" s="16"/>
      <c r="B277"/>
      <c r="C277" s="43">
        <v>1077</v>
      </c>
      <c r="D277" s="24">
        <v>-109.4</v>
      </c>
    </row>
    <row r="278" spans="1:4" ht="12.75">
      <c r="A278" s="16"/>
      <c r="B278" s="44"/>
      <c r="C278" s="43"/>
      <c r="D278" s="53"/>
    </row>
    <row r="279" spans="1:8" ht="12.75">
      <c r="A279" s="16"/>
      <c r="C279" s="43"/>
      <c r="D279" s="53"/>
      <c r="G279" s="25"/>
      <c r="H279" s="26"/>
    </row>
    <row r="280" spans="1:8" ht="12.75">
      <c r="A280" s="16"/>
      <c r="C280" s="43"/>
      <c r="D280" s="53"/>
      <c r="G280" s="22"/>
      <c r="H280" s="24"/>
    </row>
    <row r="281" spans="1:8" ht="12.75">
      <c r="A281" s="16"/>
      <c r="C281" s="43"/>
      <c r="D281" s="53"/>
      <c r="G281" s="22"/>
      <c r="H281" s="24"/>
    </row>
    <row r="282" spans="1:16" ht="12.75">
      <c r="A282" s="16"/>
      <c r="C282" s="43"/>
      <c r="D282" s="53"/>
      <c r="N282" s="54"/>
      <c r="O282" s="54"/>
      <c r="P282" s="54"/>
    </row>
    <row r="283" spans="1:16" ht="15.75">
      <c r="A283" s="29">
        <f>A275+1</f>
        <v>17</v>
      </c>
      <c r="B283" s="21" t="s">
        <v>13</v>
      </c>
      <c r="C283" s="31" t="s">
        <v>76</v>
      </c>
      <c r="D283" s="19" t="s">
        <v>96</v>
      </c>
      <c r="N283" s="54"/>
      <c r="O283" s="54"/>
      <c r="P283" s="54"/>
    </row>
    <row r="284" spans="1:16" ht="15.75">
      <c r="A284" s="29"/>
      <c r="B284" s="33" t="s">
        <v>149</v>
      </c>
      <c r="C284" s="43">
        <v>0</v>
      </c>
      <c r="D284" s="24">
        <v>-114.2</v>
      </c>
      <c r="N284" s="54"/>
      <c r="O284" s="54"/>
      <c r="P284" s="54"/>
    </row>
    <row r="285" spans="1:16" ht="12.75">
      <c r="A285" s="29"/>
      <c r="B285" s="7" t="s">
        <v>78</v>
      </c>
      <c r="C285" s="43">
        <v>1768</v>
      </c>
      <c r="D285" s="24">
        <v>-41.5</v>
      </c>
      <c r="E285" s="9"/>
      <c r="N285" s="54"/>
      <c r="O285" s="54"/>
      <c r="P285" s="54"/>
    </row>
    <row r="286" spans="1:16" ht="12.75">
      <c r="A286" s="29"/>
      <c r="B286" s="44" t="s">
        <v>77</v>
      </c>
      <c r="C286" s="43">
        <v>2078</v>
      </c>
      <c r="D286" s="24">
        <v>-27</v>
      </c>
      <c r="E286" s="52"/>
      <c r="F286" s="27"/>
      <c r="G286" s="25"/>
      <c r="H286" s="26"/>
      <c r="N286" s="54"/>
      <c r="O286" s="54"/>
      <c r="P286" s="54"/>
    </row>
    <row r="287" spans="1:16" ht="12.75">
      <c r="A287" s="29"/>
      <c r="C287" s="43">
        <v>2500</v>
      </c>
      <c r="D287" s="24">
        <v>-12</v>
      </c>
      <c r="E287" s="9"/>
      <c r="G287" s="25"/>
      <c r="H287" s="26"/>
      <c r="N287" s="54"/>
      <c r="O287" s="54"/>
      <c r="P287" s="54"/>
    </row>
    <row r="288" spans="1:16" ht="12.75">
      <c r="A288" s="29"/>
      <c r="C288" s="43"/>
      <c r="D288" s="24"/>
      <c r="E288" s="9"/>
      <c r="G288" s="22"/>
      <c r="H288" s="24"/>
      <c r="N288" s="54"/>
      <c r="O288" s="54"/>
      <c r="P288" s="54"/>
    </row>
    <row r="289" spans="1:16" ht="12.75">
      <c r="A289" s="29"/>
      <c r="C289" s="43"/>
      <c r="D289" s="24"/>
      <c r="E289" s="9"/>
      <c r="G289" s="22"/>
      <c r="H289" s="24"/>
      <c r="N289" s="54"/>
      <c r="O289" s="54"/>
      <c r="P289" s="54"/>
    </row>
    <row r="290" spans="1:16" ht="12.75">
      <c r="A290" s="29"/>
      <c r="C290" s="43"/>
      <c r="D290" s="24"/>
      <c r="E290" s="9"/>
      <c r="N290" s="54"/>
      <c r="O290" s="54"/>
      <c r="P290" s="54"/>
    </row>
    <row r="291" spans="1:16" ht="15.75">
      <c r="A291" s="16">
        <f>A283+1</f>
        <v>18</v>
      </c>
      <c r="B291" s="21" t="s">
        <v>14</v>
      </c>
      <c r="C291" s="31" t="s">
        <v>76</v>
      </c>
      <c r="D291" s="19" t="s">
        <v>96</v>
      </c>
      <c r="N291" s="54"/>
      <c r="O291" s="54"/>
      <c r="P291" s="54"/>
    </row>
    <row r="292" spans="1:16" ht="15.75">
      <c r="A292" s="16"/>
      <c r="B292" s="33" t="s">
        <v>109</v>
      </c>
      <c r="C292" s="43">
        <v>0</v>
      </c>
      <c r="D292" s="24">
        <v>-178.5</v>
      </c>
      <c r="N292" s="54"/>
      <c r="O292" s="54"/>
      <c r="P292" s="54"/>
    </row>
    <row r="293" spans="1:16" ht="12.75">
      <c r="A293" s="16"/>
      <c r="B293" s="7" t="s">
        <v>78</v>
      </c>
      <c r="C293" s="43">
        <v>2176</v>
      </c>
      <c r="D293" s="24">
        <v>-90</v>
      </c>
      <c r="N293" s="54"/>
      <c r="O293" s="54"/>
      <c r="P293" s="54"/>
    </row>
    <row r="294" spans="1:16" ht="12.75">
      <c r="A294" s="16"/>
      <c r="B294" s="44" t="s">
        <v>79</v>
      </c>
      <c r="C294" s="43">
        <v>2495</v>
      </c>
      <c r="D294" s="24">
        <v>-77.5</v>
      </c>
      <c r="F294" s="27"/>
      <c r="G294" s="25"/>
      <c r="H294" s="26"/>
      <c r="N294" s="54"/>
      <c r="O294" s="54"/>
      <c r="P294" s="54"/>
    </row>
    <row r="295" spans="1:16" ht="12.75">
      <c r="A295" s="16"/>
      <c r="B295" s="7" t="s">
        <v>77</v>
      </c>
      <c r="C295" s="43">
        <v>2603</v>
      </c>
      <c r="D295" s="24">
        <v>-75.5</v>
      </c>
      <c r="G295" s="25"/>
      <c r="H295" s="26"/>
      <c r="N295" s="54"/>
      <c r="O295" s="54"/>
      <c r="P295" s="54"/>
    </row>
    <row r="296" spans="1:16" ht="12.75">
      <c r="A296" s="16"/>
      <c r="C296" s="43"/>
      <c r="D296" s="24"/>
      <c r="G296" s="22"/>
      <c r="H296" s="24"/>
      <c r="N296" s="54"/>
      <c r="O296" s="54"/>
      <c r="P296" s="54"/>
    </row>
    <row r="297" spans="1:16" ht="12.75">
      <c r="A297" s="16"/>
      <c r="C297" s="43"/>
      <c r="D297" s="24"/>
      <c r="G297" s="22"/>
      <c r="H297" s="24"/>
      <c r="N297" s="54"/>
      <c r="O297" s="54"/>
      <c r="P297" s="54"/>
    </row>
    <row r="298" spans="1:12" ht="12.75">
      <c r="A298" s="16"/>
      <c r="C298" s="43"/>
      <c r="D298" s="24"/>
      <c r="J298" s="38"/>
      <c r="K298" s="54"/>
      <c r="L298" s="54"/>
    </row>
    <row r="299" spans="1:12" ht="15.75">
      <c r="A299" s="29">
        <f>A291+1</f>
        <v>19</v>
      </c>
      <c r="B299" s="21" t="s">
        <v>14</v>
      </c>
      <c r="C299" s="21" t="s">
        <v>76</v>
      </c>
      <c r="D299" s="19" t="s">
        <v>96</v>
      </c>
      <c r="J299" s="38"/>
      <c r="K299" s="54"/>
      <c r="L299" s="54"/>
    </row>
    <row r="300" spans="1:12" ht="15.75">
      <c r="A300" s="29"/>
      <c r="B300" s="33" t="s">
        <v>191</v>
      </c>
      <c r="C300" s="43">
        <v>0</v>
      </c>
      <c r="D300" s="24">
        <v>-26.5</v>
      </c>
      <c r="J300" s="38"/>
      <c r="K300" s="54"/>
      <c r="L300" s="54"/>
    </row>
    <row r="301" spans="1:12" ht="12.75">
      <c r="A301" s="29"/>
      <c r="B301" s="7" t="s">
        <v>77</v>
      </c>
      <c r="C301" s="43">
        <v>1660</v>
      </c>
      <c r="D301" s="24">
        <v>40.95863970588232</v>
      </c>
      <c r="J301" s="38"/>
      <c r="K301" s="54"/>
      <c r="L301" s="54"/>
    </row>
    <row r="302" spans="1:12" ht="12.75">
      <c r="A302" s="29"/>
      <c r="B302" s="44"/>
      <c r="C302" s="43"/>
      <c r="D302" s="24"/>
      <c r="F302" s="27"/>
      <c r="G302" s="25"/>
      <c r="H302" s="26"/>
      <c r="J302" s="38"/>
      <c r="K302" s="54"/>
      <c r="L302" s="54"/>
    </row>
    <row r="303" spans="1:12" ht="12.75">
      <c r="A303" s="29"/>
      <c r="C303" s="43"/>
      <c r="D303" s="24"/>
      <c r="G303" s="25"/>
      <c r="H303" s="26"/>
      <c r="J303" s="38"/>
      <c r="K303" s="54"/>
      <c r="L303" s="54"/>
    </row>
    <row r="304" spans="1:12" ht="12.75">
      <c r="A304" s="29"/>
      <c r="C304" s="43"/>
      <c r="D304" s="24"/>
      <c r="G304" s="22"/>
      <c r="H304" s="24"/>
      <c r="J304" s="38"/>
      <c r="K304" s="54"/>
      <c r="L304" s="54"/>
    </row>
    <row r="305" spans="1:12" ht="12.75">
      <c r="A305" s="29"/>
      <c r="C305" s="43"/>
      <c r="D305" s="24"/>
      <c r="G305" s="22"/>
      <c r="H305" s="24"/>
      <c r="J305" s="38"/>
      <c r="K305" s="54"/>
      <c r="L305" s="54"/>
    </row>
    <row r="306" spans="1:12" ht="12.75">
      <c r="A306" s="29"/>
      <c r="C306" s="43"/>
      <c r="D306" s="24"/>
      <c r="J306" s="38"/>
      <c r="K306" s="54"/>
      <c r="L306" s="54"/>
    </row>
    <row r="307" spans="1:12" ht="15.75">
      <c r="A307" s="16">
        <f>A299+1</f>
        <v>20</v>
      </c>
      <c r="B307" s="21" t="s">
        <v>87</v>
      </c>
      <c r="C307" s="21" t="s">
        <v>76</v>
      </c>
      <c r="D307" s="19" t="s">
        <v>96</v>
      </c>
      <c r="J307" s="38"/>
      <c r="K307" s="54"/>
      <c r="L307" s="54"/>
    </row>
    <row r="308" spans="1:12" ht="15.75">
      <c r="A308" s="16"/>
      <c r="B308" s="33" t="s">
        <v>141</v>
      </c>
      <c r="C308" s="43">
        <v>0</v>
      </c>
      <c r="D308" s="24">
        <v>-151.8</v>
      </c>
      <c r="J308" s="38"/>
      <c r="K308" s="54"/>
      <c r="L308" s="54"/>
    </row>
    <row r="309" spans="1:12" ht="12.75">
      <c r="A309" s="16"/>
      <c r="B309" s="7" t="s">
        <v>78</v>
      </c>
      <c r="C309" s="43">
        <v>302</v>
      </c>
      <c r="D309" s="24">
        <v>-125</v>
      </c>
      <c r="J309" s="38"/>
      <c r="K309" s="54"/>
      <c r="L309" s="54"/>
    </row>
    <row r="310" spans="1:12" ht="12.75">
      <c r="A310" s="16"/>
      <c r="B310" s="44" t="s">
        <v>77</v>
      </c>
      <c r="C310" s="43">
        <v>763</v>
      </c>
      <c r="D310" s="24">
        <v>-84</v>
      </c>
      <c r="J310" s="38"/>
      <c r="K310" s="54"/>
      <c r="L310" s="54"/>
    </row>
    <row r="311" spans="1:12" ht="12.75">
      <c r="A311" s="16"/>
      <c r="B311" s="7" t="s">
        <v>5</v>
      </c>
      <c r="C311" s="43">
        <v>915</v>
      </c>
      <c r="D311" s="24">
        <v>-73</v>
      </c>
      <c r="J311" s="38"/>
      <c r="K311" s="54"/>
      <c r="L311" s="54"/>
    </row>
    <row r="312" spans="1:12" ht="12.75">
      <c r="A312" s="16"/>
      <c r="B312" s="7" t="s">
        <v>79</v>
      </c>
      <c r="C312" s="43">
        <v>955</v>
      </c>
      <c r="D312" s="24">
        <v>-72</v>
      </c>
      <c r="G312" s="25"/>
      <c r="H312" s="26"/>
      <c r="J312" s="38"/>
      <c r="K312" s="54"/>
      <c r="L312" s="54"/>
    </row>
    <row r="313" spans="1:12" ht="12.75">
      <c r="A313" s="16"/>
      <c r="C313" s="43"/>
      <c r="D313" s="24"/>
      <c r="G313" s="22"/>
      <c r="H313" s="24"/>
      <c r="J313" s="38"/>
      <c r="K313" s="54"/>
      <c r="L313" s="54"/>
    </row>
    <row r="314" spans="1:4" ht="12.75">
      <c r="A314" s="16"/>
      <c r="C314" s="43"/>
      <c r="D314" s="24"/>
    </row>
    <row r="315" spans="1:8" ht="15.75">
      <c r="A315" s="29">
        <f>A307+1</f>
        <v>21</v>
      </c>
      <c r="B315" s="21" t="s">
        <v>15</v>
      </c>
      <c r="C315" s="21" t="s">
        <v>76</v>
      </c>
      <c r="D315" s="19" t="s">
        <v>96</v>
      </c>
      <c r="F315" s="21"/>
      <c r="G315" s="21"/>
      <c r="H315" s="19"/>
    </row>
    <row r="316" spans="1:8" ht="15.75">
      <c r="A316" s="29"/>
      <c r="B316" s="33" t="s">
        <v>112</v>
      </c>
      <c r="C316" s="43">
        <v>0</v>
      </c>
      <c r="D316" s="24">
        <v>-80</v>
      </c>
      <c r="G316" s="43"/>
      <c r="H316" s="24"/>
    </row>
    <row r="317" spans="1:8" ht="12.75">
      <c r="A317" s="29"/>
      <c r="B317" s="7" t="s">
        <v>78</v>
      </c>
      <c r="C317" s="43">
        <v>1357</v>
      </c>
      <c r="D317" s="24">
        <v>-33</v>
      </c>
      <c r="G317" s="43"/>
      <c r="H317" s="24"/>
    </row>
    <row r="318" spans="1:8" ht="12.75">
      <c r="A318" s="29"/>
      <c r="B318" s="44" t="s">
        <v>77</v>
      </c>
      <c r="C318" s="43">
        <v>1509</v>
      </c>
      <c r="D318" s="24">
        <v>-28</v>
      </c>
      <c r="G318" s="43"/>
      <c r="H318" s="24"/>
    </row>
    <row r="319" spans="1:4" ht="12.75">
      <c r="A319" s="29"/>
      <c r="C319" s="43">
        <v>2500</v>
      </c>
      <c r="D319" s="24">
        <v>-9.5</v>
      </c>
    </row>
    <row r="320" spans="1:4" ht="12.75">
      <c r="A320" s="29"/>
      <c r="C320" s="43"/>
      <c r="D320" s="24"/>
    </row>
    <row r="321" spans="1:4" ht="12.75">
      <c r="A321" s="29"/>
      <c r="C321" s="43"/>
      <c r="D321" s="24"/>
    </row>
    <row r="322" spans="1:4" ht="12.75">
      <c r="A322" s="29"/>
      <c r="C322" s="43"/>
      <c r="D322" s="24"/>
    </row>
    <row r="323" spans="1:4" ht="15.75">
      <c r="A323" s="16">
        <f>A315+1</f>
        <v>22</v>
      </c>
      <c r="B323" s="21" t="s">
        <v>15</v>
      </c>
      <c r="C323" s="21" t="s">
        <v>76</v>
      </c>
      <c r="D323" s="19" t="s">
        <v>96</v>
      </c>
    </row>
    <row r="324" spans="1:4" ht="15.75">
      <c r="A324" s="16"/>
      <c r="B324" s="33" t="s">
        <v>105</v>
      </c>
      <c r="C324" s="43">
        <v>0</v>
      </c>
      <c r="D324" s="24">
        <v>-69</v>
      </c>
    </row>
    <row r="325" spans="1:4" ht="12.75">
      <c r="A325" s="16"/>
      <c r="B325" s="7" t="s">
        <v>78</v>
      </c>
      <c r="C325" s="43">
        <v>1509</v>
      </c>
      <c r="D325" s="24">
        <v>3.841269841269842</v>
      </c>
    </row>
    <row r="326" spans="1:4" ht="12.75">
      <c r="A326" s="16"/>
      <c r="B326" s="44" t="s">
        <v>77</v>
      </c>
      <c r="C326" s="43">
        <v>1609</v>
      </c>
      <c r="D326" s="24">
        <v>7.133198789101918</v>
      </c>
    </row>
    <row r="327" spans="1:4" ht="12.75">
      <c r="A327" s="16"/>
      <c r="C327" s="43"/>
      <c r="D327" s="24"/>
    </row>
    <row r="328" spans="1:4" ht="12.75">
      <c r="A328" s="16"/>
      <c r="C328" s="43"/>
      <c r="D328" s="24"/>
    </row>
    <row r="329" spans="1:4" ht="12.75">
      <c r="A329" s="16"/>
      <c r="C329" s="43"/>
      <c r="D329" s="24"/>
    </row>
    <row r="330" spans="1:4" ht="12.75">
      <c r="A330" s="16"/>
      <c r="C330" s="43"/>
      <c r="D330" s="24"/>
    </row>
    <row r="331" spans="1:8" ht="15.75">
      <c r="A331" s="163">
        <f>A323+1</f>
        <v>23</v>
      </c>
      <c r="B331" s="159" t="s">
        <v>92</v>
      </c>
      <c r="C331" s="21" t="s">
        <v>76</v>
      </c>
      <c r="D331" s="19" t="s">
        <v>96</v>
      </c>
      <c r="F331" s="21" t="s">
        <v>92</v>
      </c>
      <c r="G331" s="21" t="s">
        <v>76</v>
      </c>
      <c r="H331" s="19" t="s">
        <v>96</v>
      </c>
    </row>
    <row r="332" spans="1:8" ht="18">
      <c r="A332" s="163"/>
      <c r="B332" s="159" t="s">
        <v>583</v>
      </c>
      <c r="C332" s="167">
        <v>0</v>
      </c>
      <c r="D332" s="168">
        <v>-296.3</v>
      </c>
      <c r="F332" s="33" t="s">
        <v>171</v>
      </c>
      <c r="G332" s="43">
        <v>0</v>
      </c>
      <c r="H332" s="24">
        <v>-269.3</v>
      </c>
    </row>
    <row r="333" spans="1:8" ht="15">
      <c r="A333" s="163"/>
      <c r="B333" s="159" t="s">
        <v>78</v>
      </c>
      <c r="C333" s="167">
        <v>1680</v>
      </c>
      <c r="D333" s="168">
        <v>-220.5</v>
      </c>
      <c r="F333" s="7" t="s">
        <v>78</v>
      </c>
      <c r="G333" s="43">
        <v>1680</v>
      </c>
      <c r="H333" s="24">
        <v>-220.5</v>
      </c>
    </row>
    <row r="334" spans="1:4" ht="15">
      <c r="A334" s="163"/>
      <c r="B334" s="159" t="s">
        <v>77</v>
      </c>
      <c r="C334" s="167">
        <f>2408+273</f>
        <v>2681</v>
      </c>
      <c r="D334" s="168">
        <f>D333+(C334-C333)*(D333-D332)/(C333-C332)</f>
        <v>-175.3358333333333</v>
      </c>
    </row>
    <row r="335" spans="1:4" ht="15">
      <c r="A335" s="163"/>
      <c r="B335" s="159" t="s">
        <v>79</v>
      </c>
      <c r="C335" s="167">
        <v>2840</v>
      </c>
      <c r="D335" s="168">
        <f>D334+(C335-C334)*(D334-D333)/(C334-C333)</f>
        <v>-168.16190476190474</v>
      </c>
    </row>
    <row r="336" spans="1:4" ht="12.75">
      <c r="A336" s="163"/>
      <c r="B336" s="44"/>
      <c r="C336" s="43"/>
      <c r="D336" s="24"/>
    </row>
    <row r="337" spans="1:4" ht="12.75">
      <c r="A337" s="163"/>
      <c r="C337" s="43"/>
      <c r="D337" s="24"/>
    </row>
    <row r="338" spans="1:4" ht="12.75">
      <c r="A338" s="163"/>
      <c r="C338" s="43"/>
      <c r="D338" s="24"/>
    </row>
    <row r="339" spans="1:8" ht="15.75">
      <c r="A339" s="164">
        <f>A331+1</f>
        <v>24</v>
      </c>
      <c r="B339" s="159" t="s">
        <v>91</v>
      </c>
      <c r="C339" s="21" t="s">
        <v>76</v>
      </c>
      <c r="D339" s="19" t="s">
        <v>96</v>
      </c>
      <c r="F339" s="21" t="s">
        <v>91</v>
      </c>
      <c r="G339" s="21" t="s">
        <v>76</v>
      </c>
      <c r="H339" s="19" t="s">
        <v>96</v>
      </c>
    </row>
    <row r="340" spans="1:8" ht="18">
      <c r="A340" s="164"/>
      <c r="B340" s="159" t="s">
        <v>584</v>
      </c>
      <c r="C340" s="169">
        <v>0</v>
      </c>
      <c r="D340" s="157">
        <v>-301.3</v>
      </c>
      <c r="F340" s="21" t="s">
        <v>166</v>
      </c>
      <c r="G340" s="43">
        <v>0</v>
      </c>
      <c r="H340" s="24">
        <v>-260.1</v>
      </c>
    </row>
    <row r="341" spans="1:8" ht="15">
      <c r="A341" s="164"/>
      <c r="B341" s="159" t="s">
        <v>78</v>
      </c>
      <c r="C341" s="169">
        <v>1770</v>
      </c>
      <c r="D341" s="157">
        <v>-221.1</v>
      </c>
      <c r="F341" s="7" t="s">
        <v>78</v>
      </c>
      <c r="G341" s="37">
        <v>1770</v>
      </c>
      <c r="H341" s="24">
        <v>-208.7</v>
      </c>
    </row>
    <row r="342" spans="1:8" ht="15">
      <c r="A342" s="164"/>
      <c r="B342" s="159" t="s">
        <v>77</v>
      </c>
      <c r="C342" s="169">
        <f>2344+273</f>
        <v>2617</v>
      </c>
      <c r="D342" s="157">
        <f>D341+(C342-C341)*(D341-D340)/(C341-C340)</f>
        <v>-182.7218079096045</v>
      </c>
      <c r="G342" s="43"/>
      <c r="H342" s="24"/>
    </row>
    <row r="343" spans="1:8" ht="15">
      <c r="A343" s="164"/>
      <c r="B343" s="159" t="s">
        <v>79</v>
      </c>
      <c r="C343" s="169">
        <v>3141</v>
      </c>
      <c r="D343" s="157">
        <f>D342+(C343-C342)*(D342-D341)/(C342-C341)</f>
        <v>-158.97898305084743</v>
      </c>
      <c r="G343" s="43"/>
      <c r="H343" s="24"/>
    </row>
    <row r="344" spans="1:8" ht="12.75">
      <c r="A344" s="164"/>
      <c r="C344" s="43"/>
      <c r="D344" s="24"/>
      <c r="F344" s="44"/>
      <c r="G344" s="43"/>
      <c r="H344" s="24"/>
    </row>
    <row r="345" spans="1:8" ht="12.75">
      <c r="A345" s="164"/>
      <c r="C345" s="43"/>
      <c r="D345" s="24"/>
      <c r="G345" s="43"/>
      <c r="H345" s="24"/>
    </row>
    <row r="346" spans="1:8" ht="12.75">
      <c r="A346" s="164"/>
      <c r="C346" s="43"/>
      <c r="D346" s="24"/>
      <c r="G346" s="43"/>
      <c r="H346" s="24"/>
    </row>
    <row r="347" spans="1:8" ht="15.75">
      <c r="A347" s="163">
        <f>A339+1</f>
        <v>25</v>
      </c>
      <c r="B347" s="156" t="s">
        <v>89</v>
      </c>
      <c r="C347" s="21" t="s">
        <v>76</v>
      </c>
      <c r="D347" s="19" t="s">
        <v>96</v>
      </c>
      <c r="F347" s="21" t="s">
        <v>89</v>
      </c>
      <c r="G347" s="31" t="s">
        <v>76</v>
      </c>
      <c r="H347" s="19" t="s">
        <v>96</v>
      </c>
    </row>
    <row r="348" spans="1:8" ht="15.75">
      <c r="A348" s="163"/>
      <c r="B348" s="156" t="s">
        <v>283</v>
      </c>
      <c r="C348" s="169">
        <v>0</v>
      </c>
      <c r="D348" s="157">
        <v>-260.1</v>
      </c>
      <c r="F348" s="33" t="s">
        <v>192</v>
      </c>
      <c r="G348" s="43">
        <v>0</v>
      </c>
      <c r="H348" s="24">
        <v>-199.5</v>
      </c>
    </row>
    <row r="349" spans="1:8" ht="12.75">
      <c r="A349" s="163"/>
      <c r="B349" s="156" t="s">
        <v>78</v>
      </c>
      <c r="C349" s="169">
        <v>1090</v>
      </c>
      <c r="D349" s="157">
        <v>-208.7</v>
      </c>
      <c r="F349"/>
      <c r="G349" s="43">
        <v>1090</v>
      </c>
      <c r="H349" s="24">
        <v>-136.1</v>
      </c>
    </row>
    <row r="350" spans="1:8" ht="12.75">
      <c r="A350" s="163"/>
      <c r="B350" s="156" t="s">
        <v>79</v>
      </c>
      <c r="C350" s="169">
        <v>1800</v>
      </c>
      <c r="D350" s="157">
        <f>D351+(C350-C351)*(D351-D349)/(C351-C349)</f>
        <v>-175.21926605504584</v>
      </c>
      <c r="G350" s="43"/>
      <c r="H350" s="24"/>
    </row>
    <row r="351" spans="1:4" ht="12.75">
      <c r="A351" s="163"/>
      <c r="B351" s="156" t="s">
        <v>77</v>
      </c>
      <c r="C351" s="169">
        <f>2350+273</f>
        <v>2623</v>
      </c>
      <c r="D351" s="157">
        <f>D349+(C351-C349)*(D349-D348)/(C349-C348)</f>
        <v>-136.40990825688067</v>
      </c>
    </row>
    <row r="352" spans="1:4" ht="12.75">
      <c r="A352" s="163"/>
      <c r="B352" s="156"/>
      <c r="C352" s="169"/>
      <c r="D352" s="157"/>
    </row>
    <row r="353" spans="1:4" ht="12.75">
      <c r="A353" s="163"/>
      <c r="B353" s="21"/>
      <c r="C353" s="43"/>
      <c r="D353" s="24"/>
    </row>
    <row r="354" spans="1:4" ht="12.75">
      <c r="A354" s="163"/>
      <c r="B354" s="156"/>
      <c r="C354" s="169"/>
      <c r="D354" s="157"/>
    </row>
    <row r="355" spans="1:4" ht="15.75">
      <c r="A355" s="29">
        <f>A347+1</f>
        <v>26</v>
      </c>
      <c r="B355" s="156" t="s">
        <v>89</v>
      </c>
      <c r="C355" s="21" t="s">
        <v>76</v>
      </c>
      <c r="D355" s="19" t="s">
        <v>96</v>
      </c>
    </row>
    <row r="356" spans="1:4" ht="15.75">
      <c r="A356" s="29"/>
      <c r="B356" s="156" t="s">
        <v>577</v>
      </c>
      <c r="C356" s="169">
        <v>0</v>
      </c>
      <c r="D356" s="157">
        <v>-290.4</v>
      </c>
    </row>
    <row r="357" spans="1:4" ht="12.75">
      <c r="A357" s="29"/>
      <c r="B357" s="156" t="s">
        <v>78</v>
      </c>
      <c r="C357" s="169">
        <v>1090</v>
      </c>
      <c r="D357" s="157">
        <v>-245</v>
      </c>
    </row>
    <row r="358" spans="1:4" ht="12.75">
      <c r="A358" s="29"/>
      <c r="B358" s="156" t="s">
        <v>79</v>
      </c>
      <c r="C358" s="169">
        <v>1800</v>
      </c>
      <c r="D358" s="157">
        <f>D357+(C358-C357)*(D357-D356)/(C357-C356)</f>
        <v>-215.42752293577982</v>
      </c>
    </row>
    <row r="359" spans="1:4" ht="12.75">
      <c r="A359" s="29"/>
      <c r="B359" s="156"/>
      <c r="C359" s="169"/>
      <c r="D359" s="157"/>
    </row>
    <row r="360" spans="1:4" ht="12.75">
      <c r="A360" s="29"/>
      <c r="C360" s="43"/>
      <c r="D360" s="24"/>
    </row>
    <row r="361" spans="1:4" ht="12.75">
      <c r="A361" s="29"/>
      <c r="C361" s="43"/>
      <c r="D361" s="24"/>
    </row>
    <row r="362" spans="1:4" ht="12.75">
      <c r="A362" s="29"/>
      <c r="C362" s="43"/>
      <c r="D362" s="24"/>
    </row>
    <row r="363" spans="1:4" ht="15.75">
      <c r="A363" s="16">
        <f>A355+1</f>
        <v>27</v>
      </c>
      <c r="B363" s="21" t="s">
        <v>16</v>
      </c>
      <c r="C363" s="31" t="s">
        <v>76</v>
      </c>
      <c r="D363" s="19" t="s">
        <v>96</v>
      </c>
    </row>
    <row r="364" spans="1:4" ht="15.75">
      <c r="A364" s="16"/>
      <c r="B364" s="33" t="s">
        <v>147</v>
      </c>
      <c r="C364" s="43">
        <v>0</v>
      </c>
      <c r="D364" s="24">
        <v>-100</v>
      </c>
    </row>
    <row r="365" spans="1:4" ht="12.75">
      <c r="A365" s="16"/>
      <c r="C365" s="43">
        <v>1853</v>
      </c>
      <c r="D365" s="24">
        <v>2.8999999999999773</v>
      </c>
    </row>
    <row r="366" spans="1:4" ht="12.75">
      <c r="A366" s="16"/>
      <c r="B366" s="44"/>
      <c r="C366" s="43"/>
      <c r="D366" s="24"/>
    </row>
    <row r="367" spans="1:4" ht="12.75">
      <c r="A367" s="16"/>
      <c r="C367" s="43"/>
      <c r="D367" s="24"/>
    </row>
    <row r="368" spans="1:4" ht="12.75">
      <c r="A368" s="16"/>
      <c r="C368" s="43"/>
      <c r="D368" s="24"/>
    </row>
    <row r="369" spans="1:4" ht="12.75">
      <c r="A369" s="16"/>
      <c r="C369" s="43"/>
      <c r="D369" s="24"/>
    </row>
    <row r="370" spans="1:4" ht="12.75">
      <c r="A370" s="16"/>
      <c r="C370" s="43"/>
      <c r="D370" s="24"/>
    </row>
    <row r="371" spans="1:4" ht="15.75">
      <c r="A371" s="29">
        <f>A363+1</f>
        <v>28</v>
      </c>
      <c r="B371" s="21" t="s">
        <v>16</v>
      </c>
      <c r="C371" s="31" t="s">
        <v>76</v>
      </c>
      <c r="D371" s="19" t="s">
        <v>96</v>
      </c>
    </row>
    <row r="372" spans="1:4" ht="15.75">
      <c r="A372" s="29"/>
      <c r="B372" s="33" t="s">
        <v>135</v>
      </c>
      <c r="C372" s="43">
        <v>840</v>
      </c>
      <c r="D372" s="24">
        <v>-99</v>
      </c>
    </row>
    <row r="373" spans="1:4" ht="12.75">
      <c r="A373" s="29"/>
      <c r="B373" s="7" t="s">
        <v>78</v>
      </c>
      <c r="C373" s="43">
        <v>1642</v>
      </c>
      <c r="D373" s="24">
        <v>-51.16229961304589</v>
      </c>
    </row>
    <row r="374" spans="1:4" ht="12.75">
      <c r="A374" s="29"/>
      <c r="B374" s="44"/>
      <c r="C374" s="43"/>
      <c r="D374" s="24"/>
    </row>
    <row r="375" spans="1:4" ht="12.75">
      <c r="A375" s="29"/>
      <c r="C375" s="43"/>
      <c r="D375" s="24"/>
    </row>
    <row r="376" spans="1:4" ht="12.75">
      <c r="A376" s="29"/>
      <c r="C376" s="43"/>
      <c r="D376" s="24"/>
    </row>
    <row r="377" spans="1:4" ht="12.75">
      <c r="A377" s="29"/>
      <c r="C377" s="43"/>
      <c r="D377" s="24"/>
    </row>
    <row r="378" spans="1:4" ht="12.75">
      <c r="A378" s="29"/>
      <c r="C378" s="43"/>
      <c r="D378" s="24"/>
    </row>
    <row r="379" spans="1:4" ht="15.75">
      <c r="A379" s="16">
        <f>A371+1</f>
        <v>29</v>
      </c>
      <c r="B379" s="21" t="s">
        <v>16</v>
      </c>
      <c r="C379" s="31" t="s">
        <v>76</v>
      </c>
      <c r="D379" s="19" t="s">
        <v>96</v>
      </c>
    </row>
    <row r="380" spans="1:4" ht="15.75">
      <c r="A380" s="16"/>
      <c r="B380" s="33" t="s">
        <v>142</v>
      </c>
      <c r="C380" s="43">
        <v>840</v>
      </c>
      <c r="D380" s="24">
        <v>-99</v>
      </c>
    </row>
    <row r="381" spans="1:4" ht="12.75">
      <c r="A381" s="16"/>
      <c r="B381" s="7" t="s">
        <v>77</v>
      </c>
      <c r="C381" s="43">
        <v>1642</v>
      </c>
      <c r="D381" s="24">
        <v>-75</v>
      </c>
    </row>
    <row r="382" spans="1:4" ht="12.75">
      <c r="A382" s="16"/>
      <c r="B382" s="44" t="s">
        <v>78</v>
      </c>
      <c r="C382" s="43">
        <v>1809</v>
      </c>
      <c r="D382" s="24">
        <v>-71.9</v>
      </c>
    </row>
    <row r="383" spans="1:4" ht="12.75">
      <c r="A383" s="16"/>
      <c r="C383" s="43">
        <v>2000</v>
      </c>
      <c r="D383" s="24">
        <v>-67.9</v>
      </c>
    </row>
    <row r="384" spans="1:4" ht="12.75">
      <c r="A384" s="16"/>
      <c r="C384" s="43"/>
      <c r="D384" s="24"/>
    </row>
    <row r="385" spans="1:4" ht="12.75">
      <c r="A385" s="16"/>
      <c r="C385" s="43"/>
      <c r="D385" s="24"/>
    </row>
    <row r="386" spans="1:4" ht="12.75">
      <c r="A386" s="16"/>
      <c r="C386" s="43"/>
      <c r="D386" s="24"/>
    </row>
    <row r="387" spans="1:4" ht="15.75">
      <c r="A387" s="29">
        <f>A379+1</f>
        <v>30</v>
      </c>
      <c r="B387" s="21" t="s">
        <v>16</v>
      </c>
      <c r="C387" s="31" t="s">
        <v>76</v>
      </c>
      <c r="D387" s="19" t="s">
        <v>96</v>
      </c>
    </row>
    <row r="388" spans="1:4" ht="15.75">
      <c r="A388" s="29"/>
      <c r="B388" s="33" t="s">
        <v>152</v>
      </c>
      <c r="C388" s="43">
        <v>0</v>
      </c>
      <c r="D388" s="24">
        <v>-130.4</v>
      </c>
    </row>
    <row r="389" spans="1:4" ht="12.75">
      <c r="A389" s="29"/>
      <c r="C389" s="43">
        <v>840</v>
      </c>
      <c r="D389" s="24">
        <v>-99</v>
      </c>
    </row>
    <row r="390" spans="1:4" ht="12.75">
      <c r="A390" s="29"/>
      <c r="B390" s="44"/>
      <c r="C390" s="43"/>
      <c r="D390" s="24"/>
    </row>
    <row r="391" spans="1:8" ht="12.75">
      <c r="A391" s="29"/>
      <c r="C391" s="43"/>
      <c r="D391" s="24"/>
      <c r="F391" s="21"/>
      <c r="G391" s="31"/>
      <c r="H391" s="19"/>
    </row>
    <row r="392" spans="1:8" ht="12.75">
      <c r="A392" s="29"/>
      <c r="C392" s="43"/>
      <c r="D392" s="24"/>
      <c r="F392" s="33"/>
      <c r="G392" s="43"/>
      <c r="H392" s="24"/>
    </row>
    <row r="393" spans="1:8" ht="12.75">
      <c r="A393" s="29"/>
      <c r="C393" s="43"/>
      <c r="D393" s="24"/>
      <c r="G393" s="43"/>
      <c r="H393" s="24"/>
    </row>
    <row r="394" spans="1:8" ht="12.75">
      <c r="A394" s="29"/>
      <c r="C394" s="43"/>
      <c r="D394" s="24"/>
      <c r="F394" s="44"/>
      <c r="G394" s="43"/>
      <c r="H394" s="24"/>
    </row>
    <row r="395" spans="1:16" ht="15.75">
      <c r="A395" s="16">
        <f>A387+1</f>
        <v>31</v>
      </c>
      <c r="B395" s="21" t="s">
        <v>17</v>
      </c>
      <c r="C395" s="31" t="s">
        <v>76</v>
      </c>
      <c r="D395" s="19" t="s">
        <v>96</v>
      </c>
      <c r="N395" s="54"/>
      <c r="O395" s="54"/>
      <c r="P395" s="54"/>
    </row>
    <row r="396" spans="1:16" ht="15.75">
      <c r="A396" s="16"/>
      <c r="B396" s="21" t="s">
        <v>585</v>
      </c>
      <c r="C396" s="43">
        <v>0</v>
      </c>
      <c r="D396" s="24">
        <v>-172</v>
      </c>
      <c r="N396" s="54"/>
      <c r="O396" s="54"/>
      <c r="P396" s="54"/>
    </row>
    <row r="397" spans="1:16" ht="12.75">
      <c r="A397" s="16"/>
      <c r="B397" s="7" t="s">
        <v>78</v>
      </c>
      <c r="C397" s="43">
        <v>303</v>
      </c>
      <c r="D397" s="24">
        <v>-158</v>
      </c>
      <c r="N397" s="54"/>
      <c r="O397" s="54"/>
      <c r="P397" s="54"/>
    </row>
    <row r="398" spans="1:16" ht="12.75">
      <c r="A398" s="16"/>
      <c r="B398" s="44" t="s">
        <v>77</v>
      </c>
      <c r="C398" s="43">
        <v>2073</v>
      </c>
      <c r="D398" s="24">
        <v>-64</v>
      </c>
      <c r="N398" s="54"/>
      <c r="O398" s="54"/>
      <c r="P398" s="54"/>
    </row>
    <row r="399" spans="1:16" ht="12.75">
      <c r="A399" s="16"/>
      <c r="B399" s="7" t="s">
        <v>79</v>
      </c>
      <c r="C399" s="43">
        <v>2676</v>
      </c>
      <c r="D399" s="24">
        <v>-50</v>
      </c>
      <c r="N399" s="54"/>
      <c r="O399" s="54"/>
      <c r="P399" s="54"/>
    </row>
    <row r="400" spans="1:16" ht="12.75">
      <c r="A400" s="16"/>
      <c r="C400" s="43"/>
      <c r="D400" s="24"/>
      <c r="N400" s="54"/>
      <c r="O400" s="54"/>
      <c r="P400" s="54"/>
    </row>
    <row r="401" spans="1:16" ht="12.75">
      <c r="A401" s="16"/>
      <c r="C401" s="43"/>
      <c r="D401" s="24"/>
      <c r="N401" s="54"/>
      <c r="O401" s="54"/>
      <c r="P401" s="54"/>
    </row>
    <row r="402" spans="1:16" ht="12.75">
      <c r="A402" s="16"/>
      <c r="C402" s="43"/>
      <c r="D402" s="24"/>
      <c r="N402" s="54"/>
      <c r="O402" s="54"/>
      <c r="P402" s="54"/>
    </row>
    <row r="403" spans="1:16" ht="15.75">
      <c r="A403" s="164">
        <f>A395+1</f>
        <v>32</v>
      </c>
      <c r="B403" s="156" t="s">
        <v>94</v>
      </c>
      <c r="C403" s="21" t="s">
        <v>76</v>
      </c>
      <c r="D403" s="19" t="s">
        <v>96</v>
      </c>
      <c r="F403" s="21" t="s">
        <v>94</v>
      </c>
      <c r="G403" s="31" t="s">
        <v>76</v>
      </c>
      <c r="H403" s="19" t="s">
        <v>96</v>
      </c>
      <c r="N403" s="54"/>
      <c r="O403" s="54"/>
      <c r="P403" s="54"/>
    </row>
    <row r="404" spans="1:16" ht="15.75">
      <c r="A404" s="164"/>
      <c r="B404" s="156" t="s">
        <v>185</v>
      </c>
      <c r="C404" s="169">
        <v>0</v>
      </c>
      <c r="D404" s="157">
        <v>-288.6</v>
      </c>
      <c r="F404" s="21" t="s">
        <v>185</v>
      </c>
      <c r="G404" s="43">
        <v>0</v>
      </c>
      <c r="H404" s="24">
        <v>-288.6</v>
      </c>
      <c r="N404" s="54"/>
      <c r="O404" s="54"/>
      <c r="P404" s="54"/>
    </row>
    <row r="405" spans="1:16" ht="12.75">
      <c r="A405" s="164"/>
      <c r="B405" s="156" t="s">
        <v>78</v>
      </c>
      <c r="C405" s="169">
        <v>1558</v>
      </c>
      <c r="D405" s="157">
        <v>-219.7</v>
      </c>
      <c r="F405" s="7" t="s">
        <v>78</v>
      </c>
      <c r="G405" s="43">
        <v>1558</v>
      </c>
      <c r="H405" s="24">
        <v>-219.7</v>
      </c>
      <c r="N405" s="54"/>
      <c r="O405" s="54"/>
      <c r="P405" s="54"/>
    </row>
    <row r="406" spans="1:16" ht="12.75">
      <c r="A406" s="164"/>
      <c r="B406" s="156" t="s">
        <v>77</v>
      </c>
      <c r="C406" s="169">
        <f>2420+273</f>
        <v>2693</v>
      </c>
      <c r="D406" s="157">
        <f>D405+(C406-C405)*(D405-D404)/(C405-C404)</f>
        <v>-169.5064826700898</v>
      </c>
      <c r="F406" s="44"/>
      <c r="G406" s="43"/>
      <c r="H406" s="24"/>
      <c r="N406" s="54"/>
      <c r="O406" s="54"/>
      <c r="P406" s="54"/>
    </row>
    <row r="407" spans="1:16" ht="12.75">
      <c r="A407" s="164"/>
      <c r="B407" s="156" t="s">
        <v>79</v>
      </c>
      <c r="C407" s="169">
        <v>3523</v>
      </c>
      <c r="D407" s="157">
        <f>D406+(C407-C406)*(D406-D405)/(C406-C405)</f>
        <v>-132.8010911424903</v>
      </c>
      <c r="N407" s="54"/>
      <c r="O407" s="54"/>
      <c r="P407" s="54"/>
    </row>
    <row r="408" spans="1:16" ht="12.75">
      <c r="A408" s="164"/>
      <c r="C408" s="43"/>
      <c r="D408" s="24"/>
      <c r="N408" s="54"/>
      <c r="O408" s="54"/>
      <c r="P408" s="54"/>
    </row>
    <row r="409" spans="1:16" ht="12.75">
      <c r="A409" s="164"/>
      <c r="C409" s="43"/>
      <c r="D409" s="24"/>
      <c r="N409" s="54"/>
      <c r="O409" s="54"/>
      <c r="P409" s="54"/>
    </row>
    <row r="410" spans="1:16" ht="12.75">
      <c r="A410" s="164"/>
      <c r="C410" s="43"/>
      <c r="D410" s="24"/>
      <c r="N410" s="54"/>
      <c r="O410" s="54"/>
      <c r="P410" s="54"/>
    </row>
    <row r="411" spans="1:18" ht="15.75">
      <c r="A411" s="29">
        <f>A403+1</f>
        <v>33</v>
      </c>
      <c r="B411" s="21" t="s">
        <v>18</v>
      </c>
      <c r="C411" s="21" t="s">
        <v>76</v>
      </c>
      <c r="D411" s="19" t="s">
        <v>96</v>
      </c>
      <c r="J411" s="38"/>
      <c r="K411" s="54"/>
      <c r="L411" s="54"/>
      <c r="N411" s="54"/>
      <c r="O411" s="54"/>
      <c r="P411" s="54"/>
      <c r="R411" s="54"/>
    </row>
    <row r="412" spans="1:18" ht="15.75">
      <c r="A412" s="29"/>
      <c r="B412" s="21" t="s">
        <v>129</v>
      </c>
      <c r="C412" s="43">
        <v>0</v>
      </c>
      <c r="D412" s="24">
        <v>-129</v>
      </c>
      <c r="J412" s="38"/>
      <c r="K412" s="54"/>
      <c r="L412" s="54"/>
      <c r="N412" s="54"/>
      <c r="O412" s="54"/>
      <c r="P412" s="54"/>
      <c r="R412" s="54"/>
    </row>
    <row r="413" spans="1:18" ht="12.75">
      <c r="A413" s="29"/>
      <c r="B413" s="7" t="s">
        <v>78</v>
      </c>
      <c r="C413" s="43">
        <v>1210</v>
      </c>
      <c r="D413" s="24">
        <v>-73</v>
      </c>
      <c r="J413" s="38"/>
      <c r="K413" s="54"/>
      <c r="L413" s="54"/>
      <c r="N413" s="54"/>
      <c r="O413" s="54"/>
      <c r="P413" s="54"/>
      <c r="R413" s="54"/>
    </row>
    <row r="414" spans="1:18" ht="12.75">
      <c r="A414" s="29"/>
      <c r="B414" s="7" t="s">
        <v>77</v>
      </c>
      <c r="C414" s="43">
        <v>1389</v>
      </c>
      <c r="D414" s="24">
        <v>-64</v>
      </c>
      <c r="J414" s="38"/>
      <c r="K414" s="54"/>
      <c r="L414" s="54"/>
      <c r="N414" s="54"/>
      <c r="O414" s="54"/>
      <c r="P414" s="54"/>
      <c r="R414" s="54"/>
    </row>
    <row r="415" spans="1:18" ht="12.75">
      <c r="A415" s="29"/>
      <c r="C415" s="43">
        <v>2500</v>
      </c>
      <c r="D415" s="24">
        <v>-19</v>
      </c>
      <c r="J415" s="38"/>
      <c r="K415" s="54"/>
      <c r="L415" s="54"/>
      <c r="N415" s="54"/>
      <c r="O415" s="54"/>
      <c r="P415" s="54"/>
      <c r="R415" s="54"/>
    </row>
    <row r="416" spans="1:18" ht="12.75">
      <c r="A416" s="29"/>
      <c r="C416" s="43"/>
      <c r="D416" s="24"/>
      <c r="J416" s="38"/>
      <c r="K416" s="54"/>
      <c r="L416" s="54"/>
      <c r="N416" s="54"/>
      <c r="O416" s="54"/>
      <c r="P416" s="54"/>
      <c r="R416" s="54"/>
    </row>
    <row r="417" spans="1:18" ht="12.75">
      <c r="A417" s="29"/>
      <c r="C417" s="43"/>
      <c r="D417" s="24"/>
      <c r="J417" s="38"/>
      <c r="K417" s="54"/>
      <c r="L417" s="54"/>
      <c r="N417" s="54"/>
      <c r="O417" s="54"/>
      <c r="P417" s="54"/>
      <c r="R417" s="54"/>
    </row>
    <row r="418" spans="1:18" ht="12.75">
      <c r="A418" s="29"/>
      <c r="C418" s="43"/>
      <c r="D418" s="24"/>
      <c r="J418" s="38"/>
      <c r="K418" s="54"/>
      <c r="L418" s="54"/>
      <c r="N418" s="54"/>
      <c r="O418" s="54"/>
      <c r="P418" s="54"/>
      <c r="R418" s="54"/>
    </row>
    <row r="419" spans="1:18" ht="15.75">
      <c r="A419" s="16">
        <f>A411+1</f>
        <v>34</v>
      </c>
      <c r="B419" s="21" t="s">
        <v>18</v>
      </c>
      <c r="C419" s="21" t="s">
        <v>76</v>
      </c>
      <c r="D419" s="19" t="s">
        <v>96</v>
      </c>
      <c r="J419" s="38"/>
      <c r="K419" s="54"/>
      <c r="L419" s="54"/>
      <c r="R419" s="54"/>
    </row>
    <row r="420" spans="1:18" ht="15.75">
      <c r="A420" s="16"/>
      <c r="B420" s="21" t="s">
        <v>136</v>
      </c>
      <c r="C420" s="43">
        <v>0</v>
      </c>
      <c r="D420" s="24">
        <v>-16</v>
      </c>
      <c r="J420" s="38"/>
      <c r="K420" s="54"/>
      <c r="L420" s="54"/>
      <c r="R420" s="54"/>
    </row>
    <row r="421" spans="1:18" ht="12.75">
      <c r="A421" s="16"/>
      <c r="B421" s="7" t="s">
        <v>78</v>
      </c>
      <c r="C421" s="43">
        <v>1210</v>
      </c>
      <c r="D421" s="24">
        <v>-67.4</v>
      </c>
      <c r="J421" s="38"/>
      <c r="K421" s="54"/>
      <c r="L421" s="54"/>
      <c r="R421" s="54"/>
    </row>
    <row r="422" spans="1:18" ht="12.75">
      <c r="A422" s="16"/>
      <c r="C422" s="43">
        <v>2000</v>
      </c>
      <c r="D422" s="24">
        <v>-85.3</v>
      </c>
      <c r="J422" s="38"/>
      <c r="K422" s="54"/>
      <c r="L422" s="54"/>
      <c r="R422" s="54"/>
    </row>
    <row r="423" spans="1:18" ht="12.75">
      <c r="A423" s="16"/>
      <c r="C423" s="43"/>
      <c r="D423" s="24"/>
      <c r="J423" s="38"/>
      <c r="K423" s="54"/>
      <c r="L423" s="54"/>
      <c r="R423" s="54"/>
    </row>
    <row r="424" spans="1:18" ht="12.75">
      <c r="A424" s="16"/>
      <c r="B424"/>
      <c r="C424" s="43"/>
      <c r="D424" s="24"/>
      <c r="J424" s="38"/>
      <c r="K424" s="54"/>
      <c r="L424" s="54"/>
      <c r="R424" s="54"/>
    </row>
    <row r="425" spans="1:18" ht="12.75">
      <c r="A425" s="16"/>
      <c r="C425" s="43"/>
      <c r="D425" s="24"/>
      <c r="J425" s="38"/>
      <c r="K425" s="54"/>
      <c r="L425" s="54"/>
      <c r="R425" s="54"/>
    </row>
    <row r="426" spans="1:18" ht="12.75">
      <c r="A426" s="16"/>
      <c r="C426" s="43"/>
      <c r="D426" s="24"/>
      <c r="J426" s="38"/>
      <c r="K426" s="54"/>
      <c r="L426" s="54"/>
      <c r="R426" s="54"/>
    </row>
    <row r="427" spans="1:18" ht="15.75">
      <c r="A427" s="29">
        <f>A419+1</f>
        <v>35</v>
      </c>
      <c r="B427" s="21" t="s">
        <v>19</v>
      </c>
      <c r="C427" s="21" t="s">
        <v>76</v>
      </c>
      <c r="D427" s="19" t="s">
        <v>96</v>
      </c>
      <c r="J427" s="38"/>
      <c r="K427" s="54"/>
      <c r="L427" s="54"/>
      <c r="R427" s="54"/>
    </row>
    <row r="428" spans="1:18" ht="15.75">
      <c r="A428" s="29"/>
      <c r="B428" s="21" t="s">
        <v>157</v>
      </c>
      <c r="C428" s="43">
        <v>0</v>
      </c>
      <c r="D428" s="24">
        <v>-119.3</v>
      </c>
      <c r="J428" s="38"/>
      <c r="K428" s="54"/>
      <c r="L428" s="54"/>
      <c r="R428" s="54"/>
    </row>
    <row r="429" spans="1:18" ht="12.75">
      <c r="A429" s="29"/>
      <c r="C429" s="43">
        <v>3400</v>
      </c>
      <c r="D429" s="24">
        <v>-26.9</v>
      </c>
      <c r="J429" s="38"/>
      <c r="K429" s="54"/>
      <c r="L429" s="54"/>
      <c r="R429" s="54"/>
    </row>
    <row r="430" spans="1:18" ht="12.75">
      <c r="A430" s="29"/>
      <c r="C430" s="43"/>
      <c r="D430" s="24"/>
      <c r="J430" s="38"/>
      <c r="K430" s="54"/>
      <c r="L430" s="54"/>
      <c r="R430" s="54"/>
    </row>
    <row r="431" spans="1:18" ht="12.75">
      <c r="A431" s="29"/>
      <c r="C431" s="43"/>
      <c r="D431" s="24"/>
      <c r="J431" s="38"/>
      <c r="K431" s="54"/>
      <c r="L431" s="54"/>
      <c r="R431" s="54"/>
    </row>
    <row r="432" spans="1:18" ht="12.75">
      <c r="A432" s="29"/>
      <c r="C432" s="43"/>
      <c r="D432" s="24"/>
      <c r="J432" s="38"/>
      <c r="K432" s="54"/>
      <c r="L432" s="54"/>
      <c r="R432" s="54"/>
    </row>
    <row r="433" spans="1:18" ht="12.75">
      <c r="A433" s="29"/>
      <c r="C433" s="43"/>
      <c r="D433" s="24"/>
      <c r="J433" s="38"/>
      <c r="K433" s="54"/>
      <c r="L433" s="54"/>
      <c r="R433" s="54"/>
    </row>
    <row r="434" spans="1:18" ht="12.75">
      <c r="A434" s="29"/>
      <c r="C434" s="43"/>
      <c r="D434" s="24"/>
      <c r="J434" s="38"/>
      <c r="K434" s="54"/>
      <c r="L434" s="54"/>
      <c r="R434" s="54"/>
    </row>
    <row r="435" spans="1:4" ht="15.75">
      <c r="A435" s="16">
        <f>A427+1</f>
        <v>36</v>
      </c>
      <c r="B435" s="21" t="s">
        <v>20</v>
      </c>
      <c r="C435" s="21" t="s">
        <v>76</v>
      </c>
      <c r="D435" s="19" t="s">
        <v>96</v>
      </c>
    </row>
    <row r="436" spans="1:4" ht="15.75">
      <c r="A436" s="16"/>
      <c r="B436" s="21" t="s">
        <v>123</v>
      </c>
      <c r="C436" s="43">
        <v>0</v>
      </c>
      <c r="D436" s="24">
        <v>-265</v>
      </c>
    </row>
    <row r="437" spans="1:4" ht="12.75">
      <c r="A437" s="16"/>
      <c r="B437" s="7" t="s">
        <v>78</v>
      </c>
      <c r="C437" s="43">
        <v>2495</v>
      </c>
      <c r="D437" s="24">
        <v>-152</v>
      </c>
    </row>
    <row r="438" spans="1:4" ht="12.75">
      <c r="A438" s="16"/>
      <c r="B438" s="7" t="s">
        <v>77</v>
      </c>
      <c r="C438" s="43">
        <v>3013</v>
      </c>
      <c r="D438" s="24">
        <v>-115</v>
      </c>
    </row>
    <row r="439" spans="1:4" ht="12.75">
      <c r="A439" s="16"/>
      <c r="C439" s="43"/>
      <c r="D439" s="24"/>
    </row>
    <row r="440" spans="1:4" ht="12.75">
      <c r="A440" s="16"/>
      <c r="C440" s="43"/>
      <c r="D440" s="24"/>
    </row>
    <row r="441" spans="1:4" ht="12.75">
      <c r="A441" s="16"/>
      <c r="C441" s="43"/>
      <c r="D441" s="24"/>
    </row>
    <row r="442" spans="1:4" ht="12.75">
      <c r="A442" s="16"/>
      <c r="C442" s="43"/>
      <c r="D442" s="24"/>
    </row>
    <row r="443" spans="1:8" ht="15.75">
      <c r="A443" s="164">
        <f>A435+1</f>
        <v>37</v>
      </c>
      <c r="B443" s="159" t="s">
        <v>85</v>
      </c>
      <c r="C443" s="21" t="s">
        <v>76</v>
      </c>
      <c r="D443" s="19" t="s">
        <v>96</v>
      </c>
      <c r="F443" s="21" t="s">
        <v>85</v>
      </c>
      <c r="G443" s="21" t="s">
        <v>76</v>
      </c>
      <c r="H443" s="19" t="s">
        <v>96</v>
      </c>
    </row>
    <row r="444" spans="1:8" ht="18">
      <c r="A444" s="164"/>
      <c r="B444" s="159" t="s">
        <v>582</v>
      </c>
      <c r="C444" s="169">
        <v>0</v>
      </c>
      <c r="D444" s="157">
        <v>-298.5</v>
      </c>
      <c r="F444" s="21" t="s">
        <v>137</v>
      </c>
      <c r="G444" s="22">
        <v>0</v>
      </c>
      <c r="H444" s="28">
        <v>-298.5</v>
      </c>
    </row>
    <row r="445" spans="1:8" ht="15">
      <c r="A445" s="164"/>
      <c r="B445" s="159" t="s">
        <v>78</v>
      </c>
      <c r="C445" s="169">
        <v>1734</v>
      </c>
      <c r="D445" s="157">
        <v>-220.8</v>
      </c>
      <c r="F445" s="7" t="s">
        <v>78</v>
      </c>
      <c r="G445" s="22">
        <v>1734</v>
      </c>
      <c r="H445" s="28">
        <v>-220.8</v>
      </c>
    </row>
    <row r="446" spans="1:4" ht="15">
      <c r="A446" s="164"/>
      <c r="B446" s="159" t="s">
        <v>77</v>
      </c>
      <c r="C446" s="169">
        <v>2688</v>
      </c>
      <c r="D446" s="157">
        <f>D445+(C446-C445)*(D445-D444)/(C445-C444)</f>
        <v>-178.05155709342563</v>
      </c>
    </row>
    <row r="447" spans="1:4" ht="15">
      <c r="A447" s="164"/>
      <c r="B447" s="159" t="s">
        <v>79</v>
      </c>
      <c r="C447" s="169">
        <v>2993</v>
      </c>
      <c r="D447" s="157">
        <f>D446+(C447-C446)*(D446-D445)/(C446-C445)</f>
        <v>-164.3846020761246</v>
      </c>
    </row>
    <row r="448" spans="1:4" ht="12.75">
      <c r="A448" s="164"/>
      <c r="C448" s="43"/>
      <c r="D448" s="24"/>
    </row>
    <row r="449" spans="1:4" ht="12.75">
      <c r="A449" s="164"/>
      <c r="C449" s="43"/>
      <c r="D449" s="24"/>
    </row>
    <row r="450" spans="1:4" ht="12.75">
      <c r="A450" s="164"/>
      <c r="C450" s="43"/>
      <c r="D450" s="24"/>
    </row>
    <row r="451" spans="1:4" ht="15.75">
      <c r="A451" s="16">
        <f>A443+1</f>
        <v>38</v>
      </c>
      <c r="B451" s="21" t="s">
        <v>22</v>
      </c>
      <c r="C451" s="21" t="s">
        <v>76</v>
      </c>
      <c r="D451" s="19" t="s">
        <v>96</v>
      </c>
    </row>
    <row r="452" spans="1:4" ht="15.75">
      <c r="A452" s="16"/>
      <c r="B452" s="21" t="s">
        <v>103</v>
      </c>
      <c r="C452" s="43">
        <v>0</v>
      </c>
      <c r="D452" s="24">
        <v>-148</v>
      </c>
    </row>
    <row r="453" spans="1:4" ht="12.75">
      <c r="A453" s="16"/>
      <c r="B453" s="7" t="s">
        <v>78</v>
      </c>
      <c r="C453" s="43">
        <v>429</v>
      </c>
      <c r="D453" s="24">
        <v>-127</v>
      </c>
    </row>
    <row r="454" spans="1:4" ht="12.75">
      <c r="A454" s="16"/>
      <c r="B454" s="7" t="s">
        <v>77</v>
      </c>
      <c r="C454" s="43">
        <v>2183</v>
      </c>
      <c r="D454" s="24">
        <v>-41.3</v>
      </c>
    </row>
    <row r="455" spans="1:4" ht="12.75">
      <c r="A455" s="16"/>
      <c r="B455" s="7" t="s">
        <v>79</v>
      </c>
      <c r="C455" s="43">
        <v>2364</v>
      </c>
      <c r="D455" s="24">
        <v>-33</v>
      </c>
    </row>
    <row r="456" spans="1:4" ht="12.75">
      <c r="A456" s="16"/>
      <c r="C456" s="43"/>
      <c r="D456" s="24"/>
    </row>
    <row r="457" spans="1:4" ht="12.75">
      <c r="A457" s="16"/>
      <c r="C457" s="43"/>
      <c r="D457" s="24"/>
    </row>
    <row r="458" spans="1:4" ht="12.75">
      <c r="A458" s="16"/>
      <c r="C458" s="43"/>
      <c r="D458" s="24"/>
    </row>
    <row r="459" spans="1:4" ht="15.75">
      <c r="A459" s="29">
        <f>A451+1</f>
        <v>39</v>
      </c>
      <c r="B459" s="21" t="s">
        <v>23</v>
      </c>
      <c r="C459" s="21" t="s">
        <v>76</v>
      </c>
      <c r="D459" s="19" t="s">
        <v>96</v>
      </c>
    </row>
    <row r="460" spans="1:4" ht="15.75">
      <c r="A460" s="29"/>
      <c r="B460" s="21" t="s">
        <v>101</v>
      </c>
      <c r="C460" s="43">
        <v>0</v>
      </c>
      <c r="D460" s="24">
        <v>-43</v>
      </c>
    </row>
    <row r="461" spans="1:4" ht="12.75">
      <c r="A461" s="29"/>
      <c r="C461" s="43">
        <v>1090</v>
      </c>
      <c r="D461" s="24">
        <v>-0.0001</v>
      </c>
    </row>
    <row r="462" spans="1:4" ht="12.75">
      <c r="A462" s="29"/>
      <c r="C462" s="43"/>
      <c r="D462" s="24"/>
    </row>
    <row r="463" spans="1:4" ht="12.75">
      <c r="A463" s="29"/>
      <c r="C463" s="43"/>
      <c r="D463" s="24"/>
    </row>
    <row r="464" spans="1:4" ht="12.75">
      <c r="A464" s="29"/>
      <c r="C464" s="43"/>
      <c r="D464" s="24"/>
    </row>
    <row r="465" spans="1:4" ht="12.75">
      <c r="A465" s="29"/>
      <c r="C465" s="43"/>
      <c r="D465" s="24"/>
    </row>
    <row r="466" spans="1:4" ht="12.75">
      <c r="A466" s="29"/>
      <c r="C466" s="43"/>
      <c r="D466" s="24"/>
    </row>
    <row r="467" spans="1:4" ht="15.75">
      <c r="A467" s="16">
        <f>A459+1</f>
        <v>40</v>
      </c>
      <c r="B467" s="30" t="s">
        <v>24</v>
      </c>
      <c r="C467" s="30" t="s">
        <v>76</v>
      </c>
      <c r="D467" s="39" t="s">
        <v>96</v>
      </c>
    </row>
    <row r="468" spans="1:4" ht="15.75">
      <c r="A468" s="16"/>
      <c r="B468" s="30" t="s">
        <v>110</v>
      </c>
      <c r="C468" s="37">
        <v>0</v>
      </c>
      <c r="D468" s="23">
        <v>-172</v>
      </c>
    </row>
    <row r="469" spans="1:4" ht="12.75">
      <c r="A469" s="16"/>
      <c r="B469" s="38" t="s">
        <v>78</v>
      </c>
      <c r="C469" s="37">
        <v>336</v>
      </c>
      <c r="D469" s="23">
        <v>-151</v>
      </c>
    </row>
    <row r="470" spans="1:4" ht="12.75">
      <c r="A470" s="16"/>
      <c r="B470" s="38" t="s">
        <v>77</v>
      </c>
      <c r="C470" s="37">
        <v>980</v>
      </c>
      <c r="D470" s="23">
        <v>-107</v>
      </c>
    </row>
    <row r="471" spans="1:4" ht="12.75">
      <c r="A471" s="16"/>
      <c r="B471" s="38" t="s">
        <v>79</v>
      </c>
      <c r="C471" s="37">
        <v>1031</v>
      </c>
      <c r="D471" s="23">
        <v>-104</v>
      </c>
    </row>
    <row r="472" spans="1:4" ht="12.75">
      <c r="A472" s="16"/>
      <c r="B472" s="7" t="s">
        <v>5</v>
      </c>
      <c r="C472" s="43">
        <v>1325</v>
      </c>
      <c r="D472" s="24">
        <v>-71</v>
      </c>
    </row>
    <row r="473" spans="1:4" ht="12.75">
      <c r="A473" s="16"/>
      <c r="C473" s="43">
        <v>2160</v>
      </c>
      <c r="D473" s="24">
        <v>-0.001</v>
      </c>
    </row>
    <row r="474" spans="1:4" ht="12.75">
      <c r="A474" s="16"/>
      <c r="C474" s="43"/>
      <c r="D474" s="24"/>
    </row>
    <row r="475" spans="1:4" ht="15.75">
      <c r="A475" s="29">
        <f>A467+1</f>
        <v>41</v>
      </c>
      <c r="B475" s="21" t="s">
        <v>25</v>
      </c>
      <c r="C475" s="21" t="s">
        <v>76</v>
      </c>
      <c r="D475" s="19" t="s">
        <v>96</v>
      </c>
    </row>
    <row r="476" spans="1:4" ht="15.75">
      <c r="A476" s="29"/>
      <c r="B476" s="21" t="s">
        <v>173</v>
      </c>
      <c r="C476" s="43">
        <v>0</v>
      </c>
      <c r="D476" s="24">
        <v>-284.8</v>
      </c>
    </row>
    <row r="477" spans="1:4" ht="12.75">
      <c r="A477" s="29"/>
      <c r="B477" s="7" t="s">
        <v>78</v>
      </c>
      <c r="C477" s="43">
        <v>1193</v>
      </c>
      <c r="D477" s="24">
        <v>-205.7</v>
      </c>
    </row>
    <row r="478" spans="1:4" ht="12.75">
      <c r="A478" s="29"/>
      <c r="C478" s="43"/>
      <c r="D478" s="24"/>
    </row>
    <row r="479" spans="1:4" ht="12.75">
      <c r="A479" s="29"/>
      <c r="C479" s="43"/>
      <c r="D479" s="24"/>
    </row>
    <row r="480" spans="1:4" ht="12.75">
      <c r="A480" s="29"/>
      <c r="C480" s="43"/>
      <c r="D480" s="24"/>
    </row>
    <row r="481" spans="1:4" ht="12.75">
      <c r="A481" s="29"/>
      <c r="C481" s="43"/>
      <c r="D481" s="24"/>
    </row>
    <row r="482" spans="1:4" ht="12.75">
      <c r="A482" s="29"/>
      <c r="C482" s="43"/>
      <c r="D482" s="24"/>
    </row>
    <row r="483" spans="1:4" ht="15.75">
      <c r="A483" s="16">
        <f>A475+1</f>
        <v>42</v>
      </c>
      <c r="B483" s="21" t="s">
        <v>26</v>
      </c>
      <c r="C483" s="21" t="s">
        <v>76</v>
      </c>
      <c r="D483" s="19" t="s">
        <v>96</v>
      </c>
    </row>
    <row r="484" spans="1:4" ht="15.75">
      <c r="A484" s="16"/>
      <c r="B484" s="21" t="s">
        <v>176</v>
      </c>
      <c r="C484" s="43">
        <v>0</v>
      </c>
      <c r="D484" s="24">
        <v>-286</v>
      </c>
    </row>
    <row r="485" spans="1:4" ht="12.75">
      <c r="A485" s="16"/>
      <c r="B485" s="7" t="s">
        <v>78</v>
      </c>
      <c r="C485" s="43">
        <v>453</v>
      </c>
      <c r="D485" s="24">
        <v>-258</v>
      </c>
    </row>
    <row r="486" spans="1:4" ht="12.75">
      <c r="A486" s="16"/>
      <c r="B486" s="7" t="s">
        <v>79</v>
      </c>
      <c r="C486" s="43">
        <v>1597</v>
      </c>
      <c r="D486" s="24">
        <v>-173</v>
      </c>
    </row>
    <row r="487" spans="1:4" ht="12.75">
      <c r="A487" s="16"/>
      <c r="B487" s="7" t="s">
        <v>77</v>
      </c>
      <c r="C487" s="43">
        <v>2000</v>
      </c>
      <c r="D487" s="24">
        <v>-128</v>
      </c>
    </row>
    <row r="488" spans="1:4" ht="12.75">
      <c r="A488" s="16"/>
      <c r="C488" s="43"/>
      <c r="D488" s="24"/>
    </row>
    <row r="489" spans="1:4" ht="12.75">
      <c r="A489" s="16"/>
      <c r="C489" s="43"/>
      <c r="D489" s="24"/>
    </row>
    <row r="490" spans="1:4" ht="12.75">
      <c r="A490" s="16"/>
      <c r="C490" s="43"/>
      <c r="D490" s="24"/>
    </row>
    <row r="491" spans="1:4" ht="15.75">
      <c r="A491" s="29">
        <f>A483+1</f>
        <v>43</v>
      </c>
      <c r="B491" s="21" t="s">
        <v>93</v>
      </c>
      <c r="C491" s="21" t="s">
        <v>76</v>
      </c>
      <c r="D491" s="19" t="s">
        <v>96</v>
      </c>
    </row>
    <row r="492" spans="1:4" ht="15.75">
      <c r="A492" s="29"/>
      <c r="B492" s="21" t="s">
        <v>183</v>
      </c>
      <c r="C492" s="43">
        <v>0</v>
      </c>
      <c r="D492" s="24">
        <v>-298.2</v>
      </c>
    </row>
    <row r="493" spans="1:4" ht="12.75">
      <c r="A493" s="29"/>
      <c r="B493" s="7" t="s">
        <v>78</v>
      </c>
      <c r="C493" s="43">
        <v>1925</v>
      </c>
      <c r="D493" s="24">
        <v>-210.8</v>
      </c>
    </row>
    <row r="494" spans="1:4" ht="12.75">
      <c r="A494" s="29"/>
      <c r="C494" s="43"/>
      <c r="D494" s="24"/>
    </row>
    <row r="495" spans="1:4" ht="12.75">
      <c r="A495" s="29"/>
      <c r="C495" s="43"/>
      <c r="D495" s="24"/>
    </row>
    <row r="496" spans="1:4" ht="12.75">
      <c r="A496" s="29"/>
      <c r="C496" s="43"/>
      <c r="D496" s="24"/>
    </row>
    <row r="497" spans="1:4" ht="12.75">
      <c r="A497" s="29"/>
      <c r="C497" s="43"/>
      <c r="D497" s="24"/>
    </row>
    <row r="498" spans="1:4" ht="12.75">
      <c r="A498" s="29"/>
      <c r="C498" s="43"/>
      <c r="D498" s="24"/>
    </row>
    <row r="499" spans="1:4" ht="15.75">
      <c r="A499" s="16">
        <f>A491+1</f>
        <v>44</v>
      </c>
      <c r="B499" s="21" t="s">
        <v>27</v>
      </c>
      <c r="C499" s="21" t="s">
        <v>76</v>
      </c>
      <c r="D499" s="19" t="s">
        <v>96</v>
      </c>
    </row>
    <row r="500" spans="1:4" ht="15.75">
      <c r="A500" s="16"/>
      <c r="B500" s="21" t="s">
        <v>182</v>
      </c>
      <c r="C500" s="43">
        <v>0</v>
      </c>
      <c r="D500" s="24">
        <v>-286</v>
      </c>
    </row>
    <row r="501" spans="1:4" ht="12.75">
      <c r="A501" s="16"/>
      <c r="B501" s="7" t="s">
        <v>78</v>
      </c>
      <c r="C501" s="43">
        <v>923</v>
      </c>
      <c r="D501" s="24">
        <v>-240</v>
      </c>
    </row>
    <row r="502" spans="1:4" ht="12.75">
      <c r="A502" s="16"/>
      <c r="B502" s="7" t="s">
        <v>79</v>
      </c>
      <c r="C502" s="43">
        <v>1376</v>
      </c>
      <c r="D502" s="24">
        <v>-214</v>
      </c>
    </row>
    <row r="503" spans="1:4" ht="12.75">
      <c r="A503" s="16"/>
      <c r="B503" s="7" t="s">
        <v>77</v>
      </c>
      <c r="C503" s="43">
        <v>3125</v>
      </c>
      <c r="D503" s="24">
        <v>-52</v>
      </c>
    </row>
    <row r="504" spans="1:4" ht="12.75">
      <c r="A504" s="16"/>
      <c r="C504" s="43"/>
      <c r="D504" s="24"/>
    </row>
    <row r="505" spans="1:4" ht="12.75">
      <c r="A505" s="16"/>
      <c r="C505" s="43"/>
      <c r="D505" s="24"/>
    </row>
    <row r="506" spans="1:4" ht="12.75">
      <c r="A506" s="16"/>
      <c r="C506" s="43"/>
      <c r="D506" s="24"/>
    </row>
    <row r="507" spans="1:4" ht="15.75">
      <c r="A507" s="29">
        <f>A499+1</f>
        <v>45</v>
      </c>
      <c r="B507" s="21" t="s">
        <v>28</v>
      </c>
      <c r="C507" s="21" t="s">
        <v>76</v>
      </c>
      <c r="D507" s="19" t="s">
        <v>96</v>
      </c>
    </row>
    <row r="508" spans="1:4" ht="15.75">
      <c r="A508" s="29"/>
      <c r="B508" s="21" t="s">
        <v>155</v>
      </c>
      <c r="C508" s="43">
        <v>0</v>
      </c>
      <c r="D508" s="24">
        <v>-184</v>
      </c>
    </row>
    <row r="509" spans="1:4" ht="12.75">
      <c r="A509" s="29"/>
      <c r="B509" s="7" t="s">
        <v>78</v>
      </c>
      <c r="C509" s="43">
        <v>1517</v>
      </c>
      <c r="D509" s="24">
        <v>-130</v>
      </c>
    </row>
    <row r="510" spans="1:4" ht="12.75">
      <c r="A510" s="29"/>
      <c r="B510" s="7" t="s">
        <v>77</v>
      </c>
      <c r="C510" s="43">
        <v>2054</v>
      </c>
      <c r="D510" s="24">
        <v>-108</v>
      </c>
    </row>
    <row r="511" spans="1:4" ht="12.75">
      <c r="A511" s="29"/>
      <c r="B511" s="7" t="s">
        <v>79</v>
      </c>
      <c r="C511" s="43">
        <v>2309</v>
      </c>
      <c r="D511" s="24">
        <v>-99</v>
      </c>
    </row>
    <row r="512" spans="1:4" ht="12.75">
      <c r="A512" s="29"/>
      <c r="C512" s="43">
        <v>2500</v>
      </c>
      <c r="D512" s="24">
        <v>-89.5</v>
      </c>
    </row>
    <row r="513" spans="1:4" ht="12.75">
      <c r="A513" s="29"/>
      <c r="C513" s="43"/>
      <c r="D513" s="24"/>
    </row>
    <row r="514" spans="1:4" ht="12.75">
      <c r="A514" s="29"/>
      <c r="C514" s="43"/>
      <c r="D514" s="24"/>
    </row>
    <row r="515" spans="1:4" ht="15.75">
      <c r="A515" s="16">
        <f>A507+1</f>
        <v>46</v>
      </c>
      <c r="B515" s="21" t="s">
        <v>28</v>
      </c>
      <c r="C515" s="21" t="s">
        <v>76</v>
      </c>
      <c r="D515" s="19" t="s">
        <v>96</v>
      </c>
    </row>
    <row r="516" spans="1:4" ht="15.75">
      <c r="A516" s="16"/>
      <c r="B516" s="21" t="s">
        <v>119</v>
      </c>
      <c r="C516" s="43">
        <v>0</v>
      </c>
      <c r="D516" s="24">
        <v>-95.5</v>
      </c>
    </row>
    <row r="517" spans="1:4" ht="12.75">
      <c r="A517" s="16"/>
      <c r="B517"/>
      <c r="C517" s="43">
        <v>1517</v>
      </c>
      <c r="D517" s="24">
        <v>-19</v>
      </c>
    </row>
    <row r="518" spans="1:4" ht="12.75">
      <c r="A518" s="16"/>
      <c r="B518"/>
      <c r="C518" s="43"/>
      <c r="D518" s="24"/>
    </row>
    <row r="519" spans="1:4" ht="12.75">
      <c r="A519" s="16"/>
      <c r="B519"/>
      <c r="C519" s="43"/>
      <c r="D519" s="24"/>
    </row>
    <row r="520" spans="1:4" ht="12.75">
      <c r="A520" s="16"/>
      <c r="B520"/>
      <c r="C520" s="43"/>
      <c r="D520" s="24"/>
    </row>
    <row r="521" spans="1:4" ht="12.75">
      <c r="A521" s="16"/>
      <c r="B521"/>
      <c r="C521" s="43"/>
      <c r="D521" s="24"/>
    </row>
    <row r="522" spans="1:4" ht="12.75">
      <c r="A522" s="16"/>
      <c r="B522"/>
      <c r="C522" s="43"/>
      <c r="D522" s="24"/>
    </row>
    <row r="523" spans="1:4" ht="15.75">
      <c r="A523" s="29">
        <f>A515+1</f>
        <v>47</v>
      </c>
      <c r="B523" s="21" t="s">
        <v>28</v>
      </c>
      <c r="C523" s="21" t="s">
        <v>76</v>
      </c>
      <c r="D523" s="19" t="s">
        <v>96</v>
      </c>
    </row>
    <row r="524" spans="1:4" ht="15.75">
      <c r="A524" s="29"/>
      <c r="B524" s="55" t="s">
        <v>193</v>
      </c>
      <c r="C524" s="43">
        <v>0</v>
      </c>
      <c r="D524" s="24">
        <v>-36.5</v>
      </c>
    </row>
    <row r="525" spans="1:4" ht="12.75">
      <c r="A525" s="29"/>
      <c r="B525"/>
      <c r="C525" s="43">
        <v>1120</v>
      </c>
      <c r="D525" s="24">
        <v>43.28378378378375</v>
      </c>
    </row>
    <row r="526" spans="1:4" ht="12.75">
      <c r="A526" s="29"/>
      <c r="C526" s="43"/>
      <c r="D526" s="24"/>
    </row>
    <row r="527" spans="1:4" ht="12.75">
      <c r="A527" s="29"/>
      <c r="C527" s="43"/>
      <c r="D527" s="24"/>
    </row>
    <row r="528" spans="1:4" ht="12.75">
      <c r="A528" s="29"/>
      <c r="C528" s="43"/>
      <c r="D528" s="24"/>
    </row>
    <row r="529" spans="1:4" ht="12.75">
      <c r="A529" s="29"/>
      <c r="C529" s="43"/>
      <c r="D529" s="24"/>
    </row>
    <row r="530" spans="1:4" ht="12.75">
      <c r="A530" s="29"/>
      <c r="C530" s="43"/>
      <c r="D530" s="24"/>
    </row>
    <row r="531" spans="1:4" ht="15.75">
      <c r="A531" s="16">
        <f>A523+1</f>
        <v>48</v>
      </c>
      <c r="B531" s="21" t="s">
        <v>31</v>
      </c>
      <c r="C531" s="21" t="s">
        <v>76</v>
      </c>
      <c r="D531" s="19" t="s">
        <v>96</v>
      </c>
    </row>
    <row r="532" spans="1:4" ht="15.75">
      <c r="A532" s="16"/>
      <c r="B532" s="21" t="s">
        <v>116</v>
      </c>
      <c r="C532" s="43">
        <v>0</v>
      </c>
      <c r="D532" s="24">
        <v>-197</v>
      </c>
    </row>
    <row r="533" spans="1:4" ht="12.75">
      <c r="A533" s="16"/>
      <c r="B533" s="7" t="s">
        <v>78</v>
      </c>
      <c r="C533" s="43">
        <v>371</v>
      </c>
      <c r="D533" s="24">
        <v>-176</v>
      </c>
    </row>
    <row r="534" spans="1:4" ht="12.75">
      <c r="A534" s="16"/>
      <c r="B534" s="7" t="s">
        <v>79</v>
      </c>
      <c r="C534" s="43">
        <v>1156</v>
      </c>
      <c r="D534" s="24">
        <v>-122</v>
      </c>
    </row>
    <row r="535" spans="1:4" ht="12.75">
      <c r="A535" s="16"/>
      <c r="B535" s="7" t="s">
        <v>77</v>
      </c>
      <c r="C535" s="43">
        <v>1193</v>
      </c>
      <c r="D535" s="24">
        <v>-119</v>
      </c>
    </row>
    <row r="536" spans="1:4" ht="12.75">
      <c r="A536" s="16"/>
      <c r="B536" s="7" t="s">
        <v>5</v>
      </c>
      <c r="C536" s="43">
        <v>1600</v>
      </c>
      <c r="D536" s="24">
        <v>-62</v>
      </c>
    </row>
    <row r="537" spans="1:4" ht="12.75">
      <c r="A537" s="16"/>
      <c r="C537" s="43">
        <v>2250</v>
      </c>
      <c r="D537" s="24">
        <v>-0.001</v>
      </c>
    </row>
    <row r="538" spans="1:4" ht="12.75">
      <c r="A538" s="16"/>
      <c r="B538" s="56"/>
      <c r="C538" s="43"/>
      <c r="D538" s="165"/>
    </row>
    <row r="539" spans="1:4" ht="15.75">
      <c r="A539" s="29">
        <f>A531+1</f>
        <v>49</v>
      </c>
      <c r="B539" s="21" t="s">
        <v>32</v>
      </c>
      <c r="C539" s="21" t="s">
        <v>76</v>
      </c>
      <c r="D539" s="19" t="s">
        <v>96</v>
      </c>
    </row>
    <row r="540" spans="1:4" ht="15.75">
      <c r="A540" s="29"/>
      <c r="B540" s="21" t="s">
        <v>160</v>
      </c>
      <c r="C540" s="25">
        <v>0</v>
      </c>
      <c r="D540" s="26">
        <v>-192</v>
      </c>
    </row>
    <row r="541" spans="1:4" ht="12.75">
      <c r="A541" s="29"/>
      <c r="B541" s="27" t="s">
        <v>77</v>
      </c>
      <c r="C541" s="25">
        <v>2218</v>
      </c>
      <c r="D541" s="26">
        <v>-108</v>
      </c>
    </row>
    <row r="542" spans="1:4" ht="12.75">
      <c r="A542" s="29"/>
      <c r="B542" s="27" t="s">
        <v>78</v>
      </c>
      <c r="C542" s="25">
        <v>3043</v>
      </c>
      <c r="D542" s="26">
        <v>-77</v>
      </c>
    </row>
    <row r="543" spans="1:4" ht="12.75">
      <c r="A543" s="29"/>
      <c r="B543" s="27"/>
      <c r="C543" s="25"/>
      <c r="D543" s="26"/>
    </row>
    <row r="544" spans="1:4" ht="12.75">
      <c r="A544" s="29"/>
      <c r="B544" s="27"/>
      <c r="C544" s="25"/>
      <c r="D544" s="26"/>
    </row>
    <row r="545" spans="1:4" ht="12.75">
      <c r="A545" s="29"/>
      <c r="B545" s="27"/>
      <c r="C545" s="25"/>
      <c r="D545" s="26"/>
    </row>
    <row r="546" spans="1:4" ht="12.75">
      <c r="A546" s="29"/>
      <c r="B546" s="21"/>
      <c r="C546" s="31"/>
      <c r="D546" s="53"/>
    </row>
    <row r="547" spans="1:4" ht="15.75">
      <c r="A547" s="16">
        <f>A539+1</f>
        <v>50</v>
      </c>
      <c r="B547" s="21" t="s">
        <v>32</v>
      </c>
      <c r="C547" s="21" t="s">
        <v>76</v>
      </c>
      <c r="D547" s="19" t="s">
        <v>96</v>
      </c>
    </row>
    <row r="548" spans="1:4" ht="15.75">
      <c r="A548" s="16"/>
      <c r="B548" s="21" t="s">
        <v>194</v>
      </c>
      <c r="C548" s="43">
        <v>0</v>
      </c>
      <c r="D548" s="24">
        <v>-159</v>
      </c>
    </row>
    <row r="549" spans="1:4" ht="12.75">
      <c r="A549" s="16"/>
      <c r="B549" s="7" t="s">
        <v>77</v>
      </c>
      <c r="C549" s="43">
        <v>1764</v>
      </c>
      <c r="D549" s="24">
        <v>-85.61226330027051</v>
      </c>
    </row>
    <row r="550" spans="1:4" ht="12.75">
      <c r="A550" s="16"/>
      <c r="B550"/>
      <c r="C550" s="43"/>
      <c r="D550" s="24"/>
    </row>
    <row r="551" spans="1:4" ht="12.75">
      <c r="A551" s="16"/>
      <c r="B551" s="27"/>
      <c r="C551" s="25"/>
      <c r="D551" s="26"/>
    </row>
    <row r="552" spans="1:4" ht="12.75">
      <c r="A552" s="16"/>
      <c r="B552" s="27"/>
      <c r="C552" s="25"/>
      <c r="D552" s="26"/>
    </row>
    <row r="553" spans="1:4" ht="12.75">
      <c r="A553" s="16"/>
      <c r="B553" s="27"/>
      <c r="C553" s="25"/>
      <c r="D553" s="26"/>
    </row>
    <row r="554" spans="1:4" ht="12.75">
      <c r="A554" s="16"/>
      <c r="B554" s="21"/>
      <c r="C554" s="31"/>
      <c r="D554" s="53"/>
    </row>
    <row r="555" spans="1:6" ht="15.75">
      <c r="A555" s="29">
        <f>A547+1</f>
        <v>51</v>
      </c>
      <c r="B555" s="156" t="s">
        <v>571</v>
      </c>
      <c r="C555" s="21" t="s">
        <v>76</v>
      </c>
      <c r="D555" s="19" t="s">
        <v>96</v>
      </c>
      <c r="F555" s="7" t="s">
        <v>586</v>
      </c>
    </row>
    <row r="556" spans="1:4" ht="15.75">
      <c r="A556" s="29"/>
      <c r="B556" s="156" t="s">
        <v>572</v>
      </c>
      <c r="C556" s="169">
        <v>0</v>
      </c>
      <c r="D556" s="157">
        <v>-287.3</v>
      </c>
    </row>
    <row r="557" spans="1:4" ht="12.75">
      <c r="A557" s="29"/>
      <c r="B557" s="156" t="s">
        <v>78</v>
      </c>
      <c r="C557" s="169">
        <v>1297</v>
      </c>
      <c r="D557" s="157">
        <v>-228.9</v>
      </c>
    </row>
    <row r="558" spans="1:4" ht="12.75">
      <c r="A558" s="29"/>
      <c r="B558" s="156" t="s">
        <v>77</v>
      </c>
      <c r="C558" s="169">
        <v>2496</v>
      </c>
      <c r="D558" s="157">
        <f>D557+(C558-C557)*(D557-D556)/(C557-C556)</f>
        <v>-174.91264456437932</v>
      </c>
    </row>
    <row r="559" spans="1:4" ht="12.75">
      <c r="A559" s="29"/>
      <c r="B559" s="156" t="s">
        <v>79</v>
      </c>
      <c r="C559" s="169">
        <v>3373</v>
      </c>
      <c r="D559" s="157">
        <f>D558+(C559-C558)*(D558-D557)/(C558-C557)</f>
        <v>-135.4239784117193</v>
      </c>
    </row>
    <row r="560" spans="1:4" ht="12.75">
      <c r="A560" s="29"/>
      <c r="B560" s="21"/>
      <c r="C560" s="31"/>
      <c r="D560" s="53"/>
    </row>
    <row r="561" spans="1:4" ht="12.75">
      <c r="A561" s="29"/>
      <c r="B561" s="21"/>
      <c r="C561" s="31"/>
      <c r="D561" s="53"/>
    </row>
    <row r="562" spans="1:4" ht="12.75">
      <c r="A562" s="29"/>
      <c r="B562" s="21"/>
      <c r="C562" s="31"/>
      <c r="D562" s="53"/>
    </row>
    <row r="563" spans="1:4" ht="15.75">
      <c r="A563" s="16">
        <f>A555+1</f>
        <v>52</v>
      </c>
      <c r="B563" s="21" t="s">
        <v>32</v>
      </c>
      <c r="C563" s="21" t="s">
        <v>76</v>
      </c>
      <c r="D563" s="19" t="s">
        <v>96</v>
      </c>
    </row>
    <row r="564" spans="1:4" ht="15.75">
      <c r="A564" s="16"/>
      <c r="B564" s="21" t="s">
        <v>195</v>
      </c>
      <c r="C564" s="43">
        <v>0</v>
      </c>
      <c r="D564" s="24">
        <v>-209</v>
      </c>
    </row>
    <row r="565" spans="1:4" ht="12.75">
      <c r="A565" s="16"/>
      <c r="B565" s="7" t="s">
        <v>78</v>
      </c>
      <c r="C565" s="43">
        <v>1764</v>
      </c>
      <c r="D565" s="24">
        <v>-163.2546828787381</v>
      </c>
    </row>
    <row r="566" spans="1:4" ht="12.75">
      <c r="A566" s="16"/>
      <c r="B566" s="27"/>
      <c r="C566" s="25"/>
      <c r="D566" s="26"/>
    </row>
    <row r="567" spans="1:4" ht="12.75">
      <c r="A567" s="16"/>
      <c r="B567" s="27"/>
      <c r="C567" s="25"/>
      <c r="D567" s="26"/>
    </row>
    <row r="568" spans="1:4" ht="12.75">
      <c r="A568" s="16"/>
      <c r="B568" s="27"/>
      <c r="C568" s="25"/>
      <c r="D568" s="26"/>
    </row>
    <row r="569" spans="1:4" ht="12.75">
      <c r="A569" s="16"/>
      <c r="B569" s="27"/>
      <c r="C569" s="25"/>
      <c r="D569" s="26"/>
    </row>
    <row r="570" spans="1:4" ht="12.75">
      <c r="A570" s="16"/>
      <c r="B570" s="21"/>
      <c r="C570" s="31"/>
      <c r="D570" s="53"/>
    </row>
    <row r="571" spans="1:4" ht="15.75">
      <c r="A571" s="29">
        <f>A563+1</f>
        <v>53</v>
      </c>
      <c r="B571" s="21" t="s">
        <v>33</v>
      </c>
      <c r="C571" s="21" t="s">
        <v>76</v>
      </c>
      <c r="D571" s="19" t="s">
        <v>96</v>
      </c>
    </row>
    <row r="572" spans="1:4" ht="15.75">
      <c r="A572" s="29"/>
      <c r="B572" s="21" t="s">
        <v>126</v>
      </c>
      <c r="C572" s="25">
        <v>0</v>
      </c>
      <c r="D572" s="26">
        <v>-114</v>
      </c>
    </row>
    <row r="573" spans="1:4" ht="12.75">
      <c r="A573" s="29"/>
      <c r="B573" s="27" t="s">
        <v>78</v>
      </c>
      <c r="C573" s="25">
        <v>1725</v>
      </c>
      <c r="D573" s="26">
        <v>-44.5</v>
      </c>
    </row>
    <row r="574" spans="1:4" ht="12.75">
      <c r="A574" s="29"/>
      <c r="B574" s="27" t="s">
        <v>77</v>
      </c>
      <c r="C574" s="25">
        <v>2257</v>
      </c>
      <c r="D574" s="26">
        <v>-24.5</v>
      </c>
    </row>
    <row r="575" spans="1:4" ht="12.75">
      <c r="A575" s="29"/>
      <c r="B575" s="27"/>
      <c r="C575" s="25">
        <v>2500</v>
      </c>
      <c r="D575" s="26">
        <v>-15</v>
      </c>
    </row>
    <row r="576" spans="1:4" ht="12.75">
      <c r="A576" s="29"/>
      <c r="B576" s="27"/>
      <c r="C576" s="25"/>
      <c r="D576" s="26"/>
    </row>
    <row r="577" spans="1:4" ht="12.75">
      <c r="A577" s="29"/>
      <c r="B577" s="27"/>
      <c r="C577" s="25"/>
      <c r="D577" s="26"/>
    </row>
    <row r="578" spans="1:4" ht="12.75">
      <c r="A578" s="29"/>
      <c r="B578" s="21"/>
      <c r="C578" s="31"/>
      <c r="D578" s="53"/>
    </row>
    <row r="579" spans="1:4" ht="15.75">
      <c r="A579" s="16">
        <f>A571+1</f>
        <v>54</v>
      </c>
      <c r="B579" s="21" t="s">
        <v>34</v>
      </c>
      <c r="C579" s="21" t="s">
        <v>76</v>
      </c>
      <c r="D579" s="19" t="s">
        <v>96</v>
      </c>
    </row>
    <row r="580" spans="1:4" ht="15.75">
      <c r="A580" s="16"/>
      <c r="B580" s="21" t="s">
        <v>108</v>
      </c>
      <c r="C580" s="25">
        <v>0</v>
      </c>
      <c r="D580" s="26">
        <v>-62</v>
      </c>
    </row>
    <row r="581" spans="1:4" ht="12.75">
      <c r="A581" s="16"/>
      <c r="B581" s="27"/>
      <c r="C581" s="25">
        <v>923</v>
      </c>
      <c r="D581" s="26">
        <v>-23</v>
      </c>
    </row>
    <row r="582" spans="1:4" ht="12.75">
      <c r="A582" s="16"/>
      <c r="B582" s="27"/>
      <c r="C582" s="25"/>
      <c r="D582" s="26"/>
    </row>
    <row r="583" spans="1:4" ht="12.75">
      <c r="A583" s="16"/>
      <c r="B583" s="27"/>
      <c r="C583" s="25"/>
      <c r="D583" s="26"/>
    </row>
    <row r="584" spans="1:4" ht="12.75">
      <c r="A584" s="16"/>
      <c r="B584" s="27"/>
      <c r="C584" s="25"/>
      <c r="D584" s="26"/>
    </row>
    <row r="585" spans="1:4" ht="12.75">
      <c r="A585" s="16"/>
      <c r="B585" s="27"/>
      <c r="C585" s="25"/>
      <c r="D585" s="26"/>
    </row>
    <row r="586" spans="1:4" ht="12.75">
      <c r="A586" s="16"/>
      <c r="B586" s="21"/>
      <c r="C586" s="31"/>
      <c r="D586" s="53"/>
    </row>
    <row r="587" spans="1:4" ht="15.75">
      <c r="A587" s="29">
        <f>A579+1</f>
        <v>55</v>
      </c>
      <c r="B587" s="21" t="s">
        <v>35</v>
      </c>
      <c r="C587" s="21" t="s">
        <v>76</v>
      </c>
      <c r="D587" s="19" t="s">
        <v>96</v>
      </c>
    </row>
    <row r="588" spans="1:4" ht="15.75">
      <c r="A588" s="29"/>
      <c r="B588" s="21" t="s">
        <v>134</v>
      </c>
      <c r="C588" s="25">
        <v>0</v>
      </c>
      <c r="D588" s="26">
        <v>-142</v>
      </c>
    </row>
    <row r="589" spans="1:4" ht="12.75">
      <c r="A589" s="29"/>
      <c r="B589" s="27" t="s">
        <v>77</v>
      </c>
      <c r="C589" s="25">
        <v>631</v>
      </c>
      <c r="D589" s="26">
        <v>-95</v>
      </c>
    </row>
    <row r="590" spans="1:4" ht="12.75">
      <c r="A590" s="29"/>
      <c r="B590" s="27" t="s">
        <v>79</v>
      </c>
      <c r="C590" s="25">
        <v>704</v>
      </c>
      <c r="D590" s="26">
        <v>-93</v>
      </c>
    </row>
    <row r="591" spans="1:4" ht="12.75">
      <c r="A591" s="29"/>
      <c r="B591" s="27"/>
      <c r="C591" s="25">
        <v>2500</v>
      </c>
      <c r="D591" s="26">
        <v>42</v>
      </c>
    </row>
    <row r="592" spans="1:4" ht="12.75">
      <c r="A592" s="29"/>
      <c r="B592" s="27"/>
      <c r="C592" s="25"/>
      <c r="D592" s="26"/>
    </row>
    <row r="593" spans="1:4" ht="12.75">
      <c r="A593" s="29"/>
      <c r="B593" s="27"/>
      <c r="C593" s="25"/>
      <c r="D593" s="26"/>
    </row>
    <row r="594" spans="1:4" ht="12.75">
      <c r="A594" s="29"/>
      <c r="B594" s="21"/>
      <c r="C594" s="31"/>
      <c r="D594" s="53"/>
    </row>
    <row r="595" spans="1:4" ht="15.75">
      <c r="A595" s="16">
        <f>A587+1</f>
        <v>56</v>
      </c>
      <c r="B595" s="21" t="s">
        <v>36</v>
      </c>
      <c r="C595" s="21" t="s">
        <v>76</v>
      </c>
      <c r="D595" s="19" t="s">
        <v>96</v>
      </c>
    </row>
    <row r="596" spans="1:4" ht="15.75">
      <c r="A596" s="16"/>
      <c r="B596" s="21" t="s">
        <v>122</v>
      </c>
      <c r="C596" s="25">
        <v>0</v>
      </c>
      <c r="D596" s="26">
        <v>-104</v>
      </c>
    </row>
    <row r="597" spans="1:4" ht="12.75">
      <c r="A597" s="16"/>
      <c r="B597" s="27" t="s">
        <v>78</v>
      </c>
      <c r="C597" s="25">
        <v>762</v>
      </c>
      <c r="D597" s="26">
        <v>-69</v>
      </c>
    </row>
    <row r="598" spans="1:4" ht="12.75">
      <c r="A598" s="16"/>
      <c r="B598" s="27" t="s">
        <v>77</v>
      </c>
      <c r="C598" s="25">
        <v>1159</v>
      </c>
      <c r="D598" s="26">
        <v>-52</v>
      </c>
    </row>
    <row r="599" spans="1:4" ht="12.75">
      <c r="A599" s="16"/>
      <c r="B599" s="27" t="s">
        <v>5</v>
      </c>
      <c r="C599" s="25">
        <v>1745</v>
      </c>
      <c r="D599" s="26">
        <v>-29</v>
      </c>
    </row>
    <row r="600" spans="1:4" ht="12.75">
      <c r="A600" s="16"/>
      <c r="B600" s="27" t="s">
        <v>79</v>
      </c>
      <c r="C600" s="25">
        <v>2016</v>
      </c>
      <c r="D600" s="26">
        <v>-35</v>
      </c>
    </row>
    <row r="601" spans="1:4" ht="12.75">
      <c r="A601" s="16"/>
      <c r="B601" s="27"/>
      <c r="C601" s="25">
        <v>2500</v>
      </c>
      <c r="D601" s="26">
        <v>-24</v>
      </c>
    </row>
    <row r="602" spans="1:4" ht="12.75">
      <c r="A602" s="16"/>
      <c r="B602" s="21"/>
      <c r="C602" s="31"/>
      <c r="D602" s="53"/>
    </row>
    <row r="603" spans="1:4" ht="15.75">
      <c r="A603" s="29">
        <f>A595+1</f>
        <v>57</v>
      </c>
      <c r="B603" s="21" t="s">
        <v>90</v>
      </c>
      <c r="C603" s="21" t="s">
        <v>76</v>
      </c>
      <c r="D603" s="19" t="s">
        <v>96</v>
      </c>
    </row>
    <row r="604" spans="1:4" ht="15.75">
      <c r="A604" s="29"/>
      <c r="B604" s="21" t="s">
        <v>588</v>
      </c>
      <c r="C604" s="25">
        <v>0</v>
      </c>
      <c r="D604" s="26">
        <v>-246.9</v>
      </c>
    </row>
    <row r="605" spans="1:4" ht="12.75">
      <c r="A605" s="29"/>
      <c r="B605" s="27" t="s">
        <v>78</v>
      </c>
      <c r="C605" s="25">
        <v>1208</v>
      </c>
      <c r="D605" s="26">
        <v>-194.6</v>
      </c>
    </row>
    <row r="606" spans="1:4" ht="12.75">
      <c r="A606" s="29"/>
      <c r="B606" s="27"/>
      <c r="C606" s="25"/>
      <c r="D606" s="26"/>
    </row>
    <row r="607" spans="1:4" ht="12.75">
      <c r="A607" s="29"/>
      <c r="B607" s="27"/>
      <c r="C607" s="25"/>
      <c r="D607" s="26"/>
    </row>
    <row r="608" spans="1:4" ht="12.75">
      <c r="A608" s="29"/>
      <c r="B608" s="27"/>
      <c r="C608" s="25"/>
      <c r="D608" s="26"/>
    </row>
    <row r="609" spans="1:4" ht="12.75">
      <c r="A609" s="29"/>
      <c r="B609" s="27"/>
      <c r="C609" s="25"/>
      <c r="D609" s="26"/>
    </row>
    <row r="610" spans="1:4" ht="12.75">
      <c r="A610" s="29"/>
      <c r="B610" s="21"/>
      <c r="C610" s="31"/>
      <c r="D610" s="53"/>
    </row>
    <row r="611" spans="1:8" ht="15.75">
      <c r="A611" s="164">
        <f>A603+1</f>
        <v>58</v>
      </c>
      <c r="B611" s="156" t="s">
        <v>90</v>
      </c>
      <c r="C611" s="21" t="s">
        <v>76</v>
      </c>
      <c r="D611" s="19" t="s">
        <v>96</v>
      </c>
      <c r="F611" s="21" t="s">
        <v>90</v>
      </c>
      <c r="G611" s="21" t="s">
        <v>76</v>
      </c>
      <c r="H611" s="20" t="s">
        <v>96</v>
      </c>
    </row>
    <row r="612" spans="1:8" ht="15.75">
      <c r="A612" s="164"/>
      <c r="B612" s="156" t="s">
        <v>575</v>
      </c>
      <c r="C612" s="169">
        <v>0</v>
      </c>
      <c r="D612" s="157">
        <v>-289.4</v>
      </c>
      <c r="F612" s="21" t="s">
        <v>179</v>
      </c>
      <c r="G612" s="25">
        <v>0</v>
      </c>
      <c r="H612" s="26">
        <v>-289.4</v>
      </c>
    </row>
    <row r="613" spans="1:8" ht="12.75">
      <c r="A613" s="164"/>
      <c r="B613" s="156" t="s">
        <v>78</v>
      </c>
      <c r="C613" s="169">
        <v>1208</v>
      </c>
      <c r="D613" s="157">
        <v>-236.1</v>
      </c>
      <c r="F613" s="27" t="s">
        <v>78</v>
      </c>
      <c r="G613" s="25">
        <v>1208</v>
      </c>
      <c r="H613" s="26">
        <v>-236.1</v>
      </c>
    </row>
    <row r="614" spans="1:4" ht="12.75">
      <c r="A614" s="164"/>
      <c r="B614" s="156" t="s">
        <v>77</v>
      </c>
      <c r="C614" s="169">
        <f>2183+273</f>
        <v>2456</v>
      </c>
      <c r="D614" s="157">
        <f>D613+(C614-C613)*(D613-D612)/(C613-C612)</f>
        <v>-181.03509933774836</v>
      </c>
    </row>
    <row r="615" spans="1:4" ht="12.75">
      <c r="A615" s="164"/>
      <c r="B615" s="156" t="s">
        <v>79</v>
      </c>
      <c r="C615" s="169">
        <v>3563</v>
      </c>
      <c r="D615" s="157">
        <f>D614+(C615-C614)*(D614-D613)/(C614-C613)</f>
        <v>-132.19147350993381</v>
      </c>
    </row>
    <row r="616" spans="1:4" ht="12.75">
      <c r="A616" s="164"/>
      <c r="B616" s="27"/>
      <c r="C616" s="25"/>
      <c r="D616" s="26"/>
    </row>
    <row r="617" spans="1:4" ht="12.75">
      <c r="A617" s="164"/>
      <c r="B617" s="27"/>
      <c r="C617" s="25"/>
      <c r="D617" s="26"/>
    </row>
    <row r="618" spans="1:4" ht="12.75">
      <c r="A618" s="164"/>
      <c r="B618" s="21"/>
      <c r="C618" s="31"/>
      <c r="D618" s="53"/>
    </row>
    <row r="619" spans="1:4" ht="15.75">
      <c r="A619" s="16">
        <f>A611+1</f>
        <v>59</v>
      </c>
      <c r="B619" s="21" t="s">
        <v>39</v>
      </c>
      <c r="C619" s="21" t="s">
        <v>76</v>
      </c>
      <c r="D619" s="19" t="s">
        <v>96</v>
      </c>
    </row>
    <row r="620" spans="1:4" ht="15.75">
      <c r="A620" s="16"/>
      <c r="B620" s="21" t="s">
        <v>111</v>
      </c>
      <c r="C620" s="25">
        <v>0</v>
      </c>
      <c r="D620" s="26">
        <v>-32</v>
      </c>
    </row>
    <row r="621" spans="1:4" ht="12.75">
      <c r="A621" s="16"/>
      <c r="B621" s="27"/>
      <c r="C621" s="25">
        <v>734</v>
      </c>
      <c r="D621" s="26">
        <v>-0.001</v>
      </c>
    </row>
    <row r="622" spans="1:4" ht="12.75">
      <c r="A622" s="16"/>
      <c r="B622" s="27"/>
      <c r="C622" s="25"/>
      <c r="D622" s="26"/>
    </row>
    <row r="623" spans="1:4" ht="12.75">
      <c r="A623" s="16"/>
      <c r="B623" s="27"/>
      <c r="C623" s="25"/>
      <c r="D623" s="26"/>
    </row>
    <row r="624" spans="1:4" ht="12.75">
      <c r="A624" s="16"/>
      <c r="B624" s="27"/>
      <c r="C624" s="25"/>
      <c r="D624" s="26"/>
    </row>
    <row r="625" spans="1:4" ht="12.75">
      <c r="A625" s="16"/>
      <c r="B625" s="27"/>
      <c r="C625" s="25"/>
      <c r="D625" s="26"/>
    </row>
    <row r="626" spans="1:4" ht="12.75">
      <c r="A626" s="16"/>
      <c r="B626" s="21"/>
      <c r="C626" s="31"/>
      <c r="D626" s="53"/>
    </row>
    <row r="627" spans="1:4" ht="15.75">
      <c r="A627" s="29">
        <f>A619+1</f>
        <v>60</v>
      </c>
      <c r="B627" s="21" t="s">
        <v>40</v>
      </c>
      <c r="C627" s="21" t="s">
        <v>76</v>
      </c>
      <c r="D627" s="19" t="s">
        <v>96</v>
      </c>
    </row>
    <row r="628" spans="1:4" ht="15.75">
      <c r="A628" s="29"/>
      <c r="B628" s="21" t="s">
        <v>163</v>
      </c>
      <c r="C628" s="25">
        <v>0</v>
      </c>
      <c r="D628" s="26">
        <v>-258</v>
      </c>
    </row>
    <row r="629" spans="1:4" ht="12.75">
      <c r="A629" s="29"/>
      <c r="B629" s="27" t="s">
        <v>78</v>
      </c>
      <c r="C629" s="25">
        <v>913</v>
      </c>
      <c r="D629" s="26">
        <v>-222</v>
      </c>
    </row>
    <row r="630" spans="1:4" ht="12.75">
      <c r="A630" s="29"/>
      <c r="B630" s="7" t="s">
        <v>77</v>
      </c>
      <c r="C630" s="43">
        <v>1880</v>
      </c>
      <c r="D630" s="24">
        <v>-185</v>
      </c>
    </row>
    <row r="631" spans="1:4" ht="12.75">
      <c r="A631" s="29"/>
      <c r="C631" s="43">
        <v>2500</v>
      </c>
      <c r="D631" s="24">
        <v>-175</v>
      </c>
    </row>
    <row r="632" spans="1:4" ht="12.75">
      <c r="A632" s="29"/>
      <c r="C632" s="43"/>
      <c r="D632" s="24"/>
    </row>
    <row r="633" spans="1:4" ht="12.75">
      <c r="A633" s="29"/>
      <c r="C633" s="43"/>
      <c r="D633" s="24"/>
    </row>
    <row r="634" spans="1:4" ht="12.75">
      <c r="A634" s="29"/>
      <c r="C634" s="43"/>
      <c r="D634" s="24"/>
    </row>
    <row r="635" spans="1:4" ht="15.75">
      <c r="A635" s="16">
        <f>A627+1</f>
        <v>61</v>
      </c>
      <c r="B635" s="21" t="s">
        <v>88</v>
      </c>
      <c r="C635" s="21" t="s">
        <v>76</v>
      </c>
      <c r="D635" s="19" t="s">
        <v>96</v>
      </c>
    </row>
    <row r="636" spans="1:4" ht="15.75">
      <c r="A636" s="16"/>
      <c r="B636" s="21" t="s">
        <v>148</v>
      </c>
      <c r="C636" s="25">
        <v>0</v>
      </c>
      <c r="D636" s="26">
        <v>-157.8</v>
      </c>
    </row>
    <row r="637" spans="1:4" ht="12.75">
      <c r="A637" s="16"/>
      <c r="B637" s="27" t="s">
        <v>78</v>
      </c>
      <c r="C637" s="25">
        <v>312</v>
      </c>
      <c r="D637" s="26">
        <v>-138</v>
      </c>
    </row>
    <row r="638" spans="1:4" ht="12.75">
      <c r="A638" s="16"/>
      <c r="B638" s="27" t="s">
        <v>77</v>
      </c>
      <c r="C638" s="25">
        <v>910</v>
      </c>
      <c r="D638" s="26">
        <v>-96</v>
      </c>
    </row>
    <row r="639" spans="1:4" ht="12.75">
      <c r="A639" s="16"/>
      <c r="B639" s="27" t="s">
        <v>79</v>
      </c>
      <c r="C639" s="25">
        <v>952</v>
      </c>
      <c r="D639" s="26">
        <v>-95</v>
      </c>
    </row>
    <row r="640" spans="1:4" ht="12.75">
      <c r="A640" s="16"/>
      <c r="B640" s="27"/>
      <c r="C640" s="25"/>
      <c r="D640" s="26"/>
    </row>
    <row r="641" spans="1:4" ht="12.75">
      <c r="A641" s="16"/>
      <c r="B641" s="27"/>
      <c r="C641" s="25"/>
      <c r="D641" s="26"/>
    </row>
    <row r="642" spans="1:4" ht="12.75">
      <c r="A642" s="16"/>
      <c r="B642" s="21"/>
      <c r="C642" s="31"/>
      <c r="D642" s="53"/>
    </row>
    <row r="643" spans="1:4" ht="15.75">
      <c r="A643" s="29">
        <f>A635+1</f>
        <v>62</v>
      </c>
      <c r="B643" s="21" t="s">
        <v>43</v>
      </c>
      <c r="C643" s="21" t="s">
        <v>76</v>
      </c>
      <c r="D643" s="19" t="s">
        <v>96</v>
      </c>
    </row>
    <row r="644" spans="1:4" ht="15.75">
      <c r="A644" s="29"/>
      <c r="B644" s="21" t="s">
        <v>99</v>
      </c>
      <c r="C644" s="25">
        <v>0</v>
      </c>
      <c r="D644" s="26">
        <v>-42</v>
      </c>
    </row>
    <row r="645" spans="1:4" ht="12.75">
      <c r="A645" s="29"/>
      <c r="B645" s="27"/>
      <c r="C645" s="25">
        <v>1050</v>
      </c>
      <c r="D645" s="26">
        <v>-0.001</v>
      </c>
    </row>
    <row r="646" spans="1:4" ht="12.75">
      <c r="A646" s="29"/>
      <c r="B646" s="27"/>
      <c r="C646" s="25"/>
      <c r="D646" s="26"/>
    </row>
    <row r="647" spans="1:4" ht="12.75">
      <c r="A647" s="29"/>
      <c r="B647" s="27"/>
      <c r="C647" s="25"/>
      <c r="D647" s="26"/>
    </row>
    <row r="648" spans="1:4" ht="12.75">
      <c r="A648" s="29"/>
      <c r="B648" s="27"/>
      <c r="C648" s="25"/>
      <c r="D648" s="26"/>
    </row>
    <row r="649" spans="1:4" ht="12.75">
      <c r="A649" s="29"/>
      <c r="B649" s="27"/>
      <c r="C649" s="25"/>
      <c r="D649" s="26"/>
    </row>
    <row r="650" spans="1:4" ht="12.75">
      <c r="A650" s="29"/>
      <c r="B650" s="21"/>
      <c r="C650" s="31"/>
      <c r="D650" s="53"/>
    </row>
    <row r="651" spans="1:4" ht="15.75">
      <c r="A651" s="16">
        <f>A643+1</f>
        <v>63</v>
      </c>
      <c r="B651" s="21" t="s">
        <v>45</v>
      </c>
      <c r="C651" s="21" t="s">
        <v>76</v>
      </c>
      <c r="D651" s="19" t="s">
        <v>96</v>
      </c>
    </row>
    <row r="652" spans="1:4" ht="15.75">
      <c r="A652" s="16"/>
      <c r="B652" s="21" t="s">
        <v>139</v>
      </c>
      <c r="C652" s="25">
        <v>0</v>
      </c>
      <c r="D652" s="26">
        <v>-86</v>
      </c>
    </row>
    <row r="653" spans="1:4" ht="12.75">
      <c r="A653" s="16"/>
      <c r="B653" s="27"/>
      <c r="C653" s="25">
        <v>3400</v>
      </c>
      <c r="D653" s="26">
        <v>-28</v>
      </c>
    </row>
    <row r="654" spans="1:4" ht="12.75">
      <c r="A654" s="16"/>
      <c r="B654" s="27"/>
      <c r="C654" s="25"/>
      <c r="D654" s="26"/>
    </row>
    <row r="655" spans="1:4" ht="12.75">
      <c r="A655" s="16"/>
      <c r="B655" s="27"/>
      <c r="C655" s="25"/>
      <c r="D655" s="26"/>
    </row>
    <row r="656" spans="1:4" ht="12.75">
      <c r="A656" s="16"/>
      <c r="B656" s="27"/>
      <c r="C656" s="25"/>
      <c r="D656" s="26"/>
    </row>
    <row r="657" spans="1:4" ht="12.75">
      <c r="A657" s="16"/>
      <c r="B657" s="27"/>
      <c r="C657" s="25"/>
      <c r="D657" s="26"/>
    </row>
    <row r="658" spans="1:4" ht="12.75">
      <c r="A658" s="16"/>
      <c r="B658" s="21"/>
      <c r="C658" s="31"/>
      <c r="D658" s="53"/>
    </row>
    <row r="659" spans="1:4" ht="15.75">
      <c r="A659" s="29">
        <f>A651+1</f>
        <v>64</v>
      </c>
      <c r="B659" s="21" t="s">
        <v>46</v>
      </c>
      <c r="C659" s="21" t="s">
        <v>76</v>
      </c>
      <c r="D659" s="19" t="s">
        <v>96</v>
      </c>
    </row>
    <row r="660" spans="1:4" ht="15.75">
      <c r="A660" s="29"/>
      <c r="B660" s="21" t="s">
        <v>120</v>
      </c>
      <c r="C660" s="25">
        <v>0</v>
      </c>
      <c r="D660" s="26">
        <v>-111</v>
      </c>
    </row>
    <row r="661" spans="1:4" ht="12.75">
      <c r="A661" s="29"/>
      <c r="B661" s="27" t="s">
        <v>78</v>
      </c>
      <c r="C661" s="25">
        <v>904</v>
      </c>
      <c r="D661" s="26">
        <v>-74</v>
      </c>
    </row>
    <row r="662" spans="1:4" ht="12.75">
      <c r="A662" s="29"/>
      <c r="B662" s="27" t="s">
        <v>77</v>
      </c>
      <c r="C662" s="25">
        <v>928</v>
      </c>
      <c r="D662" s="26">
        <v>-73</v>
      </c>
    </row>
    <row r="663" spans="1:4" ht="12.75">
      <c r="A663" s="29"/>
      <c r="B663" s="27" t="s">
        <v>5</v>
      </c>
      <c r="C663" s="25">
        <v>1698</v>
      </c>
      <c r="D663" s="26">
        <v>-45</v>
      </c>
    </row>
    <row r="664" spans="1:4" ht="12.75">
      <c r="A664" s="29"/>
      <c r="B664" s="27" t="s">
        <v>79</v>
      </c>
      <c r="C664" s="25">
        <v>1908</v>
      </c>
      <c r="D664" s="26">
        <v>-32</v>
      </c>
    </row>
    <row r="665" spans="1:4" ht="12.75">
      <c r="A665" s="29"/>
      <c r="B665" s="27"/>
      <c r="C665" s="25">
        <v>2380</v>
      </c>
      <c r="D665" s="26">
        <v>-0.0001</v>
      </c>
    </row>
    <row r="666" spans="1:4" ht="12.75">
      <c r="A666" s="29"/>
      <c r="B666" s="21"/>
      <c r="C666" s="31"/>
      <c r="D666" s="53"/>
    </row>
    <row r="667" spans="1:4" ht="15.75">
      <c r="A667" s="16">
        <f>A659+1</f>
        <v>65</v>
      </c>
      <c r="B667" s="21" t="s">
        <v>47</v>
      </c>
      <c r="C667" s="21" t="s">
        <v>76</v>
      </c>
      <c r="D667" s="19" t="s">
        <v>96</v>
      </c>
    </row>
    <row r="668" spans="1:4" ht="15.75">
      <c r="A668" s="16"/>
      <c r="B668" s="21" t="s">
        <v>184</v>
      </c>
      <c r="C668" s="25">
        <v>72</v>
      </c>
      <c r="D668" s="26">
        <v>-299.99</v>
      </c>
    </row>
    <row r="669" spans="1:4" ht="12.75">
      <c r="A669" s="16"/>
      <c r="B669" s="27" t="s">
        <v>78</v>
      </c>
      <c r="C669" s="25">
        <v>1811</v>
      </c>
      <c r="D669" s="26">
        <v>-220</v>
      </c>
    </row>
    <row r="670" spans="1:4" ht="12.75">
      <c r="A670" s="16"/>
      <c r="B670" s="27"/>
      <c r="C670" s="25"/>
      <c r="D670" s="26"/>
    </row>
    <row r="671" spans="1:4" ht="12.75">
      <c r="A671" s="16"/>
      <c r="B671" s="27"/>
      <c r="C671" s="25"/>
      <c r="D671" s="26"/>
    </row>
    <row r="672" spans="1:4" ht="12.75">
      <c r="A672" s="16"/>
      <c r="B672" s="27"/>
      <c r="C672" s="25"/>
      <c r="D672" s="26"/>
    </row>
    <row r="673" spans="1:4" ht="12.75">
      <c r="A673" s="16"/>
      <c r="B673" s="27"/>
      <c r="C673" s="25"/>
      <c r="D673" s="26"/>
    </row>
    <row r="674" spans="1:4" ht="12.75">
      <c r="A674" s="16"/>
      <c r="B674" s="21"/>
      <c r="C674" s="31"/>
      <c r="D674" s="53"/>
    </row>
    <row r="675" spans="1:4" ht="15.75">
      <c r="A675" s="29">
        <f>A667+1</f>
        <v>66</v>
      </c>
      <c r="B675" s="21" t="s">
        <v>48</v>
      </c>
      <c r="C675" s="21" t="s">
        <v>76</v>
      </c>
      <c r="D675" s="19" t="s">
        <v>96</v>
      </c>
    </row>
    <row r="676" spans="1:4" ht="15.75">
      <c r="A676" s="29"/>
      <c r="B676" s="21" t="s">
        <v>125</v>
      </c>
      <c r="C676" s="25">
        <v>0</v>
      </c>
      <c r="D676" s="26">
        <v>-54</v>
      </c>
    </row>
    <row r="677" spans="1:4" ht="12.75">
      <c r="A677" s="29"/>
      <c r="B677" s="27" t="s">
        <v>78</v>
      </c>
      <c r="C677" s="25">
        <v>491</v>
      </c>
      <c r="D677" s="26">
        <v>-33</v>
      </c>
    </row>
    <row r="678" spans="1:4" ht="12.75">
      <c r="A678" s="29"/>
      <c r="B678" s="27" t="s">
        <v>77</v>
      </c>
      <c r="C678" s="25">
        <v>603</v>
      </c>
      <c r="D678" s="26">
        <v>-28</v>
      </c>
    </row>
    <row r="679" spans="1:4" ht="12.75">
      <c r="A679" s="29"/>
      <c r="B679" s="27" t="s">
        <v>79</v>
      </c>
      <c r="C679" s="25">
        <v>952</v>
      </c>
      <c r="D679" s="26">
        <v>-27</v>
      </c>
    </row>
    <row r="680" spans="1:4" ht="12.75">
      <c r="A680" s="29"/>
      <c r="B680" s="27"/>
      <c r="C680" s="25">
        <v>2250</v>
      </c>
      <c r="D680" s="26">
        <v>-0.001</v>
      </c>
    </row>
    <row r="681" spans="1:4" ht="12.75">
      <c r="A681" s="29"/>
      <c r="B681" s="27"/>
      <c r="C681" s="25"/>
      <c r="D681" s="26"/>
    </row>
    <row r="682" spans="1:4" ht="12.75">
      <c r="A682" s="29"/>
      <c r="B682" s="21"/>
      <c r="C682" s="31"/>
      <c r="D682" s="53"/>
    </row>
    <row r="683" spans="1:4" ht="15.75">
      <c r="A683" s="16">
        <f>A675+1</f>
        <v>67</v>
      </c>
      <c r="B683" s="21" t="s">
        <v>49</v>
      </c>
      <c r="C683" s="21" t="s">
        <v>76</v>
      </c>
      <c r="D683" s="19" t="s">
        <v>96</v>
      </c>
    </row>
    <row r="684" spans="1:4" ht="15.75">
      <c r="A684" s="16"/>
      <c r="B684" s="21" t="s">
        <v>124</v>
      </c>
      <c r="C684" s="25">
        <v>0</v>
      </c>
      <c r="D684" s="26">
        <v>-216.5</v>
      </c>
    </row>
    <row r="685" spans="1:4" ht="12.75">
      <c r="A685" s="16"/>
      <c r="B685" s="27" t="s">
        <v>78</v>
      </c>
      <c r="C685" s="25">
        <v>1685</v>
      </c>
      <c r="D685" s="26">
        <v>-145.8</v>
      </c>
    </row>
    <row r="686" spans="1:4" ht="12.75">
      <c r="A686" s="16"/>
      <c r="B686" s="27" t="s">
        <v>77</v>
      </c>
      <c r="C686" s="25">
        <v>1696</v>
      </c>
      <c r="D686" s="26">
        <v>-145.4</v>
      </c>
    </row>
    <row r="687" spans="1:4" ht="12.75">
      <c r="A687" s="16"/>
      <c r="B687" s="27"/>
      <c r="C687" s="25">
        <v>2500</v>
      </c>
      <c r="D687" s="26">
        <v>-107.8</v>
      </c>
    </row>
    <row r="688" spans="1:4" ht="12.75">
      <c r="A688" s="16"/>
      <c r="B688" s="27"/>
      <c r="C688" s="25"/>
      <c r="D688" s="26"/>
    </row>
    <row r="689" spans="1:4" ht="12.75">
      <c r="A689" s="16"/>
      <c r="B689" s="27"/>
      <c r="C689" s="25"/>
      <c r="D689" s="26"/>
    </row>
    <row r="690" spans="1:4" ht="12.75">
      <c r="A690" s="16"/>
      <c r="B690" s="21"/>
      <c r="C690" s="31"/>
      <c r="D690" s="53"/>
    </row>
    <row r="691" spans="1:8" ht="15.75">
      <c r="A691" s="164">
        <f>A683+1</f>
        <v>68</v>
      </c>
      <c r="B691" s="156" t="s">
        <v>83</v>
      </c>
      <c r="C691" s="21" t="s">
        <v>76</v>
      </c>
      <c r="D691" s="19" t="s">
        <v>96</v>
      </c>
      <c r="F691" s="21" t="s">
        <v>83</v>
      </c>
      <c r="G691" s="21" t="s">
        <v>76</v>
      </c>
      <c r="H691" s="20" t="s">
        <v>96</v>
      </c>
    </row>
    <row r="692" spans="1:8" ht="15.75">
      <c r="A692" s="164"/>
      <c r="B692" s="156" t="s">
        <v>576</v>
      </c>
      <c r="C692" s="169">
        <v>0</v>
      </c>
      <c r="D692" s="157">
        <v>-288.7</v>
      </c>
      <c r="F692" s="21" t="s">
        <v>131</v>
      </c>
      <c r="G692" s="25">
        <v>0</v>
      </c>
      <c r="H692" s="26">
        <v>-288.7</v>
      </c>
    </row>
    <row r="693" spans="1:8" ht="12.75">
      <c r="A693" s="164"/>
      <c r="B693" s="156" t="s">
        <v>78</v>
      </c>
      <c r="C693" s="169">
        <v>1345</v>
      </c>
      <c r="D693" s="157">
        <v>-227.1</v>
      </c>
      <c r="F693" s="27" t="s">
        <v>78</v>
      </c>
      <c r="G693" s="25">
        <v>1345</v>
      </c>
      <c r="H693" s="26">
        <v>-227.1</v>
      </c>
    </row>
    <row r="694" spans="1:4" ht="12.75">
      <c r="A694" s="164"/>
      <c r="B694" s="156" t="s">
        <v>79</v>
      </c>
      <c r="C694" s="169">
        <v>2076</v>
      </c>
      <c r="D694" s="157">
        <f>D695+(C694-C695)*(D695-D693)/(C695-C693)</f>
        <v>-193.62074349442378</v>
      </c>
    </row>
    <row r="695" spans="1:4" ht="12.75">
      <c r="A695" s="164"/>
      <c r="B695" s="156" t="s">
        <v>77</v>
      </c>
      <c r="C695" s="169">
        <f>2335+273</f>
        <v>2608</v>
      </c>
      <c r="D695" s="157">
        <f>D693+(C695-C693)*(D693-D692)/(C693-C692)</f>
        <v>-169.25553903345724</v>
      </c>
    </row>
    <row r="696" spans="1:4" ht="12.75">
      <c r="A696" s="164"/>
      <c r="B696" s="27"/>
      <c r="C696" s="25"/>
      <c r="D696" s="26"/>
    </row>
    <row r="697" spans="1:4" ht="12.75">
      <c r="A697" s="164"/>
      <c r="B697" s="27"/>
      <c r="C697" s="25"/>
      <c r="D697" s="26"/>
    </row>
    <row r="698" spans="1:4" ht="12.75">
      <c r="A698" s="164"/>
      <c r="B698" s="21"/>
      <c r="C698" s="31"/>
      <c r="D698" s="53"/>
    </row>
    <row r="699" spans="1:4" ht="15.75">
      <c r="A699" s="16">
        <f>A691+1</f>
        <v>69</v>
      </c>
      <c r="B699" s="21" t="s">
        <v>50</v>
      </c>
      <c r="C699" s="21" t="s">
        <v>76</v>
      </c>
      <c r="D699" s="19" t="s">
        <v>96</v>
      </c>
    </row>
    <row r="700" spans="1:4" ht="15.75">
      <c r="A700" s="16"/>
      <c r="B700" s="21" t="s">
        <v>143</v>
      </c>
      <c r="C700" s="25">
        <v>0</v>
      </c>
      <c r="D700" s="26">
        <v>-138.8</v>
      </c>
    </row>
    <row r="701" spans="1:4" ht="12.75">
      <c r="A701" s="16"/>
      <c r="B701" s="27" t="s">
        <v>78</v>
      </c>
      <c r="C701" s="25">
        <v>505</v>
      </c>
      <c r="D701" s="26">
        <v>-114</v>
      </c>
    </row>
    <row r="702" spans="1:4" ht="12.75">
      <c r="A702" s="16"/>
      <c r="B702" s="27" t="s">
        <v>5</v>
      </c>
      <c r="C702" s="25">
        <v>2140</v>
      </c>
      <c r="D702" s="26">
        <v>-31</v>
      </c>
    </row>
    <row r="703" spans="1:4" ht="12.75">
      <c r="A703" s="16"/>
      <c r="B703" s="27"/>
      <c r="C703" s="25"/>
      <c r="D703" s="26"/>
    </row>
    <row r="704" spans="1:4" ht="12.75">
      <c r="A704" s="16"/>
      <c r="B704" s="27"/>
      <c r="C704" s="25"/>
      <c r="D704" s="26"/>
    </row>
    <row r="705" spans="1:4" ht="12.75">
      <c r="A705" s="16"/>
      <c r="B705" s="27"/>
      <c r="C705" s="25"/>
      <c r="D705" s="26"/>
    </row>
    <row r="706" spans="1:4" ht="12.75">
      <c r="A706" s="16"/>
      <c r="B706" s="21"/>
      <c r="C706" s="31"/>
      <c r="D706" s="53"/>
    </row>
    <row r="707" spans="1:8" ht="15.75">
      <c r="A707" s="29">
        <f>A699+1</f>
        <v>70</v>
      </c>
      <c r="B707" s="21" t="s">
        <v>51</v>
      </c>
      <c r="C707" s="21" t="s">
        <v>76</v>
      </c>
      <c r="D707" s="19" t="s">
        <v>96</v>
      </c>
      <c r="F707" s="21"/>
      <c r="G707" s="21"/>
      <c r="H707" s="20"/>
    </row>
    <row r="708" spans="1:8" ht="15.75">
      <c r="A708" s="29"/>
      <c r="B708" s="21" t="s">
        <v>177</v>
      </c>
      <c r="C708" s="25">
        <v>0</v>
      </c>
      <c r="D708" s="26">
        <v>-281</v>
      </c>
      <c r="F708" s="21"/>
      <c r="G708" s="25"/>
      <c r="H708" s="26"/>
    </row>
    <row r="709" spans="1:8" ht="12.75">
      <c r="A709" s="29"/>
      <c r="B709" s="27" t="s">
        <v>78</v>
      </c>
      <c r="C709" s="25">
        <v>1043</v>
      </c>
      <c r="D709" s="26">
        <v>-233</v>
      </c>
      <c r="F709"/>
      <c r="G709" s="25"/>
      <c r="H709" s="26"/>
    </row>
    <row r="710" spans="1:8" ht="12.75">
      <c r="A710" s="29"/>
      <c r="B710" s="27" t="s">
        <v>79</v>
      </c>
      <c r="C710" s="25">
        <v>1640</v>
      </c>
      <c r="D710" s="26">
        <v>-205</v>
      </c>
      <c r="F710" s="27"/>
      <c r="G710" s="25"/>
      <c r="H710" s="26"/>
    </row>
    <row r="711" spans="1:8" ht="12.75">
      <c r="A711" s="29"/>
      <c r="B711" s="27" t="s">
        <v>77</v>
      </c>
      <c r="C711" s="25">
        <v>2690</v>
      </c>
      <c r="D711" s="26">
        <v>-116</v>
      </c>
      <c r="F711" s="27"/>
      <c r="G711" s="25"/>
      <c r="H711" s="26"/>
    </row>
    <row r="712" spans="1:8" ht="12.75">
      <c r="A712" s="29"/>
      <c r="B712" s="27"/>
      <c r="C712" s="25"/>
      <c r="D712" s="26"/>
      <c r="F712" s="27"/>
      <c r="G712" s="25"/>
      <c r="H712" s="26"/>
    </row>
    <row r="713" spans="1:8" ht="12.75">
      <c r="A713" s="29"/>
      <c r="B713" s="27"/>
      <c r="C713" s="25"/>
      <c r="D713" s="26"/>
      <c r="F713" s="27"/>
      <c r="G713" s="25"/>
      <c r="H713" s="26"/>
    </row>
    <row r="714" spans="1:4" ht="12.75">
      <c r="A714" s="29"/>
      <c r="B714" s="21"/>
      <c r="C714" s="31"/>
      <c r="D714" s="53"/>
    </row>
    <row r="715" spans="1:12" ht="15.75">
      <c r="A715" s="16">
        <f>A707+1</f>
        <v>71</v>
      </c>
      <c r="B715" s="21" t="s">
        <v>52</v>
      </c>
      <c r="C715" s="21" t="s">
        <v>76</v>
      </c>
      <c r="D715" s="19" t="s">
        <v>96</v>
      </c>
      <c r="J715" s="156"/>
      <c r="K715" s="17"/>
      <c r="L715" s="19"/>
    </row>
    <row r="716" spans="1:12" ht="15.75">
      <c r="A716" s="16"/>
      <c r="B716" s="21" t="s">
        <v>164</v>
      </c>
      <c r="C716" s="25">
        <v>0</v>
      </c>
      <c r="D716" s="26">
        <v>-196</v>
      </c>
      <c r="J716" s="156"/>
      <c r="K716" s="155"/>
      <c r="L716" s="157"/>
    </row>
    <row r="717" spans="1:12" ht="12.75">
      <c r="A717" s="16"/>
      <c r="B717" s="27" t="s">
        <v>77</v>
      </c>
      <c r="C717" s="25">
        <v>2150</v>
      </c>
      <c r="D717" s="26">
        <v>-106</v>
      </c>
      <c r="J717" s="156"/>
      <c r="K717" s="155"/>
      <c r="L717" s="157"/>
    </row>
    <row r="718" spans="1:12" ht="12.75">
      <c r="A718" s="16"/>
      <c r="B718" s="27" t="s">
        <v>78</v>
      </c>
      <c r="C718" s="25">
        <v>3270</v>
      </c>
      <c r="D718" s="26">
        <v>-67</v>
      </c>
      <c r="J718" s="156"/>
      <c r="K718" s="155"/>
      <c r="L718" s="157"/>
    </row>
    <row r="719" spans="1:12" ht="12.75">
      <c r="A719" s="16"/>
      <c r="B719" s="27"/>
      <c r="C719" s="25"/>
      <c r="D719" s="26"/>
      <c r="J719" s="156"/>
      <c r="K719" s="155"/>
      <c r="L719" s="157"/>
    </row>
    <row r="720" spans="1:12" ht="12.75">
      <c r="A720" s="16"/>
      <c r="B720" s="27"/>
      <c r="C720" s="25"/>
      <c r="D720" s="26"/>
      <c r="J720" s="156"/>
      <c r="K720" s="155"/>
      <c r="L720" s="157"/>
    </row>
    <row r="721" spans="1:12" ht="12.75">
      <c r="A721" s="16"/>
      <c r="B721" s="27"/>
      <c r="C721" s="25"/>
      <c r="D721" s="26"/>
      <c r="J721" s="156"/>
      <c r="K721" s="155"/>
      <c r="L721" s="157"/>
    </row>
    <row r="722" spans="1:12" ht="12.75">
      <c r="A722" s="16"/>
      <c r="B722" s="21"/>
      <c r="C722" s="31"/>
      <c r="D722" s="53"/>
      <c r="J722" s="156"/>
      <c r="K722" s="155"/>
      <c r="L722" s="157"/>
    </row>
    <row r="723" spans="1:12" ht="15.75">
      <c r="A723" s="163">
        <f>A715+1</f>
        <v>72</v>
      </c>
      <c r="B723" s="156" t="s">
        <v>81</v>
      </c>
      <c r="C723" s="21" t="s">
        <v>76</v>
      </c>
      <c r="D723" s="19" t="s">
        <v>96</v>
      </c>
      <c r="J723" s="153"/>
      <c r="K723" s="153"/>
      <c r="L723" s="154"/>
    </row>
    <row r="724" spans="1:12" ht="31.5">
      <c r="A724" s="163"/>
      <c r="B724" s="156" t="s">
        <v>578</v>
      </c>
      <c r="C724" s="169">
        <v>0</v>
      </c>
      <c r="D724" s="157">
        <v>-265.2</v>
      </c>
      <c r="J724" s="153"/>
      <c r="K724" s="153"/>
      <c r="L724" s="154"/>
    </row>
    <row r="725" spans="1:12" ht="12.75">
      <c r="A725" s="163"/>
      <c r="B725" s="156" t="s">
        <v>78</v>
      </c>
      <c r="C725" s="169">
        <v>1638</v>
      </c>
      <c r="D725" s="157">
        <v>-191.8</v>
      </c>
      <c r="J725" s="153"/>
      <c r="K725" s="153"/>
      <c r="L725" s="154"/>
    </row>
    <row r="726" spans="1:12" ht="12.75">
      <c r="A726" s="163"/>
      <c r="B726" s="156" t="s">
        <v>79</v>
      </c>
      <c r="C726" s="169">
        <v>3503</v>
      </c>
      <c r="D726" s="157">
        <f>D725+(C726-C725)*(D725-D724)/(C725-C724)</f>
        <v>-108.22796092796095</v>
      </c>
      <c r="J726" s="153"/>
      <c r="K726" s="153"/>
      <c r="L726" s="154"/>
    </row>
    <row r="727" spans="1:12" ht="12.75">
      <c r="A727" s="163"/>
      <c r="B727" s="156"/>
      <c r="C727" s="169"/>
      <c r="D727" s="157"/>
      <c r="J727" s="153"/>
      <c r="K727" s="153"/>
      <c r="L727" s="154"/>
    </row>
    <row r="728" spans="1:12" ht="12.75">
      <c r="A728" s="163"/>
      <c r="B728" s="156"/>
      <c r="C728" s="169"/>
      <c r="D728" s="157"/>
      <c r="J728" s="153"/>
      <c r="K728" s="153"/>
      <c r="L728" s="154"/>
    </row>
    <row r="729" spans="1:12" ht="12.75">
      <c r="A729" s="163"/>
      <c r="B729" s="156"/>
      <c r="C729" s="169"/>
      <c r="D729" s="157"/>
      <c r="J729" s="153"/>
      <c r="K729" s="153"/>
      <c r="L729" s="154"/>
    </row>
    <row r="730" spans="1:12" ht="12.75">
      <c r="A730" s="163"/>
      <c r="B730" s="156"/>
      <c r="C730" s="169"/>
      <c r="D730" s="157"/>
      <c r="J730" s="153"/>
      <c r="K730" s="153"/>
      <c r="L730" s="154"/>
    </row>
    <row r="731" spans="1:12" ht="15.75">
      <c r="A731" s="164">
        <f>A723+1</f>
        <v>73</v>
      </c>
      <c r="B731" s="156" t="s">
        <v>81</v>
      </c>
      <c r="C731" s="21" t="s">
        <v>76</v>
      </c>
      <c r="D731" s="19" t="s">
        <v>96</v>
      </c>
      <c r="F731" s="21" t="s">
        <v>81</v>
      </c>
      <c r="G731" s="21" t="s">
        <v>76</v>
      </c>
      <c r="H731" s="20" t="s">
        <v>96</v>
      </c>
      <c r="J731" s="153"/>
      <c r="K731" s="153"/>
      <c r="L731" s="154"/>
    </row>
    <row r="732" spans="1:12" ht="31.5">
      <c r="A732" s="164"/>
      <c r="B732" s="156" t="s">
        <v>579</v>
      </c>
      <c r="C732" s="169">
        <v>0</v>
      </c>
      <c r="D732" s="157">
        <v>-251.9</v>
      </c>
      <c r="F732" s="21" t="s">
        <v>196</v>
      </c>
      <c r="G732" s="25">
        <v>0</v>
      </c>
      <c r="H732" s="26">
        <v>-251.9</v>
      </c>
      <c r="J732" s="153"/>
      <c r="K732" s="153"/>
      <c r="L732" s="154"/>
    </row>
    <row r="733" spans="1:12" ht="12.75">
      <c r="A733" s="164"/>
      <c r="B733" s="156" t="s">
        <v>78</v>
      </c>
      <c r="C733" s="169">
        <v>1638</v>
      </c>
      <c r="D733" s="157">
        <v>-178.7</v>
      </c>
      <c r="F733" s="27" t="s">
        <v>78</v>
      </c>
      <c r="G733" s="25">
        <v>1638</v>
      </c>
      <c r="H733" s="26">
        <v>-178.7</v>
      </c>
      <c r="J733" s="153"/>
      <c r="K733" s="153"/>
      <c r="L733" s="154"/>
    </row>
    <row r="734" spans="1:12" ht="12.75">
      <c r="A734" s="164"/>
      <c r="B734" s="156" t="s">
        <v>79</v>
      </c>
      <c r="C734" s="169">
        <v>3503</v>
      </c>
      <c r="D734" s="157">
        <f>D733+(C734-C733)*(D733-D732)/(C733-C732)</f>
        <v>-95.35567765567762</v>
      </c>
      <c r="J734" s="153"/>
      <c r="K734" s="153"/>
      <c r="L734" s="154"/>
    </row>
    <row r="735" spans="1:12" ht="12.75">
      <c r="A735" s="164"/>
      <c r="B735" s="156"/>
      <c r="C735" s="169"/>
      <c r="D735" s="157"/>
      <c r="J735" s="153"/>
      <c r="K735" s="153"/>
      <c r="L735" s="154"/>
    </row>
    <row r="736" spans="1:12" ht="12.75">
      <c r="A736" s="164"/>
      <c r="B736" s="156"/>
      <c r="C736" s="169"/>
      <c r="D736" s="157"/>
      <c r="J736" s="153"/>
      <c r="K736" s="153"/>
      <c r="L736" s="154"/>
    </row>
    <row r="737" spans="1:12" ht="12.75">
      <c r="A737" s="164"/>
      <c r="B737" s="156"/>
      <c r="C737" s="169"/>
      <c r="D737" s="157"/>
      <c r="J737" s="153"/>
      <c r="K737" s="153"/>
      <c r="L737" s="154"/>
    </row>
    <row r="738" spans="1:12" ht="12.75">
      <c r="A738" s="164"/>
      <c r="B738" s="156"/>
      <c r="C738" s="169"/>
      <c r="D738" s="157"/>
      <c r="J738" s="153"/>
      <c r="K738" s="153"/>
      <c r="L738" s="154"/>
    </row>
    <row r="739" spans="1:8" ht="15.75">
      <c r="A739" s="163">
        <f>A731+1</f>
        <v>74</v>
      </c>
      <c r="B739" s="156" t="s">
        <v>81</v>
      </c>
      <c r="C739" s="21" t="s">
        <v>76</v>
      </c>
      <c r="D739" s="19" t="s">
        <v>96</v>
      </c>
      <c r="F739" s="21" t="s">
        <v>81</v>
      </c>
      <c r="G739" s="21" t="s">
        <v>76</v>
      </c>
      <c r="H739" s="20" t="s">
        <v>96</v>
      </c>
    </row>
    <row r="740" spans="1:8" ht="15.75">
      <c r="A740" s="163"/>
      <c r="B740" s="156" t="s">
        <v>580</v>
      </c>
      <c r="C740" s="169">
        <v>0</v>
      </c>
      <c r="D740" s="157">
        <v>-295.6</v>
      </c>
      <c r="F740" s="21" t="s">
        <v>187</v>
      </c>
      <c r="G740" s="25">
        <v>0</v>
      </c>
      <c r="H740" s="26">
        <v>-295.6</v>
      </c>
    </row>
    <row r="741" spans="1:8" ht="12.75">
      <c r="A741" s="163"/>
      <c r="B741" s="156" t="s">
        <v>78</v>
      </c>
      <c r="C741" s="169">
        <v>1638</v>
      </c>
      <c r="D741" s="157">
        <v>-224.1</v>
      </c>
      <c r="F741" s="27" t="s">
        <v>78</v>
      </c>
      <c r="G741" s="25">
        <v>1638</v>
      </c>
      <c r="H741" s="26">
        <v>-224.1</v>
      </c>
    </row>
    <row r="742" spans="1:4" ht="12.75">
      <c r="A742" s="163"/>
      <c r="B742" s="156" t="s">
        <v>77</v>
      </c>
      <c r="C742" s="169">
        <v>2680</v>
      </c>
      <c r="D742" s="157">
        <f>D741+(C742-C741)*(D741-D740)/(C741-C740)</f>
        <v>-178.61587301587298</v>
      </c>
    </row>
    <row r="743" spans="1:4" ht="12.75">
      <c r="A743" s="163"/>
      <c r="B743" s="156" t="s">
        <v>79</v>
      </c>
      <c r="C743" s="169">
        <v>3503</v>
      </c>
      <c r="D743" s="157">
        <f>D742+(C743-C742)*(D742-D741)/(C742-C741)</f>
        <v>-142.6912698412698</v>
      </c>
    </row>
    <row r="744" spans="1:4" ht="12.75">
      <c r="A744" s="163"/>
      <c r="C744" s="43"/>
      <c r="D744" s="24"/>
    </row>
    <row r="745" spans="1:4" ht="12.75">
      <c r="A745" s="163"/>
      <c r="C745" s="43"/>
      <c r="D745" s="24"/>
    </row>
    <row r="746" spans="1:4" ht="12.75">
      <c r="A746" s="163"/>
      <c r="C746" s="43"/>
      <c r="D746" s="24"/>
    </row>
    <row r="747" spans="1:4" ht="15.75">
      <c r="A747" s="29">
        <f>A739+1</f>
        <v>75</v>
      </c>
      <c r="B747" s="21" t="s">
        <v>53</v>
      </c>
      <c r="C747" s="21" t="s">
        <v>76</v>
      </c>
      <c r="D747" s="19" t="s">
        <v>96</v>
      </c>
    </row>
    <row r="748" spans="1:4" ht="15.75">
      <c r="A748" s="29"/>
      <c r="B748" s="21" t="s">
        <v>115</v>
      </c>
      <c r="C748" s="25">
        <v>0</v>
      </c>
      <c r="D748" s="26">
        <v>-77</v>
      </c>
    </row>
    <row r="749" spans="1:4" ht="12.75">
      <c r="A749" s="29"/>
      <c r="B749" s="27" t="s">
        <v>78</v>
      </c>
      <c r="C749" s="25">
        <v>723</v>
      </c>
      <c r="D749" s="26">
        <v>-46</v>
      </c>
    </row>
    <row r="750" spans="1:4" ht="12.75">
      <c r="A750" s="29"/>
      <c r="B750" s="7" t="s">
        <v>77</v>
      </c>
      <c r="C750" s="43">
        <v>1006</v>
      </c>
      <c r="D750" s="24">
        <v>-33</v>
      </c>
    </row>
    <row r="751" spans="1:4" ht="12.75">
      <c r="A751" s="29"/>
      <c r="B751" s="7" t="s">
        <v>79</v>
      </c>
      <c r="C751" s="43">
        <v>1267</v>
      </c>
      <c r="D751" s="24">
        <v>-2</v>
      </c>
    </row>
    <row r="752" spans="1:4" ht="12.75">
      <c r="A752" s="29"/>
      <c r="C752" s="43">
        <v>1700</v>
      </c>
      <c r="D752" s="24">
        <v>-0.001</v>
      </c>
    </row>
    <row r="753" spans="1:4" ht="12.75">
      <c r="A753" s="29"/>
      <c r="B753" s="27"/>
      <c r="C753" s="25"/>
      <c r="D753" s="26"/>
    </row>
    <row r="754" spans="1:4" ht="12.75">
      <c r="A754" s="29"/>
      <c r="B754" s="21"/>
      <c r="C754" s="31"/>
      <c r="D754" s="53"/>
    </row>
    <row r="755" spans="1:4" ht="15.75">
      <c r="A755" s="16">
        <f>A747+1</f>
        <v>76</v>
      </c>
      <c r="B755" s="21" t="s">
        <v>54</v>
      </c>
      <c r="C755" s="21" t="s">
        <v>76</v>
      </c>
      <c r="D755" s="19" t="s">
        <v>96</v>
      </c>
    </row>
    <row r="756" spans="1:4" ht="15.75">
      <c r="A756" s="16"/>
      <c r="B756" s="21" t="s">
        <v>181</v>
      </c>
      <c r="C756" s="25">
        <v>0</v>
      </c>
      <c r="D756" s="26">
        <v>-293</v>
      </c>
    </row>
    <row r="757" spans="1:4" ht="12.75">
      <c r="A757" s="16"/>
      <c r="B757" s="27" t="s">
        <v>78</v>
      </c>
      <c r="C757" s="25">
        <v>1968</v>
      </c>
      <c r="D757" s="26">
        <v>-204</v>
      </c>
    </row>
    <row r="758" spans="1:4" ht="12.75">
      <c r="A758" s="16"/>
      <c r="B758" s="27" t="s">
        <v>77</v>
      </c>
      <c r="C758" s="25">
        <v>3493</v>
      </c>
      <c r="D758" s="26">
        <v>-136</v>
      </c>
    </row>
    <row r="759" spans="1:4" ht="12.75">
      <c r="A759" s="16"/>
      <c r="B759" s="27"/>
      <c r="C759" s="25"/>
      <c r="D759" s="26"/>
    </row>
    <row r="760" spans="1:4" ht="12.75">
      <c r="A760" s="16"/>
      <c r="B760" s="27"/>
      <c r="C760" s="25"/>
      <c r="D760" s="26"/>
    </row>
    <row r="761" spans="1:4" ht="12.75">
      <c r="A761" s="16"/>
      <c r="B761" s="27"/>
      <c r="C761" s="25"/>
      <c r="D761" s="26"/>
    </row>
    <row r="762" spans="1:4" ht="12.75">
      <c r="A762" s="16"/>
      <c r="B762" s="21"/>
      <c r="C762" s="31"/>
      <c r="D762" s="53"/>
    </row>
    <row r="763" spans="1:4" ht="15.75">
      <c r="A763" s="29">
        <f>A755+1</f>
        <v>77</v>
      </c>
      <c r="B763" s="21" t="s">
        <v>55</v>
      </c>
      <c r="C763" s="21" t="s">
        <v>76</v>
      </c>
      <c r="D763" s="19" t="s">
        <v>96</v>
      </c>
    </row>
    <row r="764" spans="1:4" ht="15.75">
      <c r="A764" s="29"/>
      <c r="B764" s="21" t="s">
        <v>161</v>
      </c>
      <c r="C764" s="25">
        <v>0</v>
      </c>
      <c r="D764" s="26">
        <v>-247.5</v>
      </c>
    </row>
    <row r="765" spans="1:4" ht="12.75">
      <c r="A765" s="29"/>
      <c r="B765" s="27" t="s">
        <v>78</v>
      </c>
      <c r="C765" s="25">
        <v>1940</v>
      </c>
      <c r="D765" s="26">
        <v>-161</v>
      </c>
    </row>
    <row r="766" spans="1:4" ht="12.75">
      <c r="A766" s="29"/>
      <c r="B766" s="27" t="s">
        <v>77</v>
      </c>
      <c r="C766" s="25">
        <v>2033</v>
      </c>
      <c r="D766" s="26">
        <v>-159</v>
      </c>
    </row>
    <row r="767" spans="1:4" ht="12.75">
      <c r="A767" s="29"/>
      <c r="B767" s="27"/>
      <c r="C767" s="25">
        <v>2500</v>
      </c>
      <c r="D767" s="26">
        <v>-142.5</v>
      </c>
    </row>
    <row r="768" spans="1:4" ht="12.75">
      <c r="A768" s="29"/>
      <c r="B768" s="27"/>
      <c r="C768" s="25"/>
      <c r="D768" s="26"/>
    </row>
    <row r="769" spans="1:4" ht="12.75">
      <c r="A769" s="29"/>
      <c r="B769" s="27"/>
      <c r="C769" s="25"/>
      <c r="D769" s="26"/>
    </row>
    <row r="770" spans="1:4" ht="12.75">
      <c r="A770" s="29"/>
      <c r="B770" s="21"/>
      <c r="C770" s="31"/>
      <c r="D770" s="53"/>
    </row>
    <row r="771" spans="1:4" ht="15.75">
      <c r="A771" s="16">
        <f>A763+1</f>
        <v>78</v>
      </c>
      <c r="B771" s="21" t="s">
        <v>55</v>
      </c>
      <c r="C771" s="21" t="s">
        <v>76</v>
      </c>
      <c r="D771" s="19" t="s">
        <v>96</v>
      </c>
    </row>
    <row r="772" spans="1:4" ht="15.75">
      <c r="A772" s="16"/>
      <c r="B772" s="21" t="s">
        <v>156</v>
      </c>
      <c r="C772" s="25">
        <v>0</v>
      </c>
      <c r="D772" s="26">
        <v>-231</v>
      </c>
    </row>
    <row r="773" spans="1:4" ht="12.75">
      <c r="A773" s="16"/>
      <c r="B773"/>
      <c r="C773" s="25">
        <v>1940</v>
      </c>
      <c r="D773" s="26">
        <v>-152</v>
      </c>
    </row>
    <row r="774" spans="1:4" ht="12.75">
      <c r="A774" s="16"/>
      <c r="B774" s="7" t="s">
        <v>78</v>
      </c>
      <c r="C774" s="43">
        <v>2033</v>
      </c>
      <c r="D774" s="26">
        <v>-147.3642857142857</v>
      </c>
    </row>
    <row r="775" spans="1:4" ht="12.75">
      <c r="A775" s="16"/>
      <c r="B775"/>
      <c r="C775" s="43">
        <v>2128</v>
      </c>
      <c r="D775" s="26">
        <v>-145.2559192413583</v>
      </c>
    </row>
    <row r="776" spans="1:4" ht="12.75">
      <c r="A776" s="16"/>
      <c r="B776" s="7" t="s">
        <v>77</v>
      </c>
      <c r="C776" s="43">
        <v>2150</v>
      </c>
      <c r="D776" s="26">
        <v>-144.7676659528908</v>
      </c>
    </row>
    <row r="777" spans="1:4" ht="12.75">
      <c r="A777" s="16"/>
      <c r="B777" s="27"/>
      <c r="C777" s="25"/>
      <c r="D777" s="26"/>
    </row>
    <row r="778" spans="1:4" ht="12.75">
      <c r="A778" s="16"/>
      <c r="B778" s="27"/>
      <c r="C778" s="31"/>
      <c r="D778" s="53"/>
    </row>
    <row r="779" spans="1:4" ht="15.75">
      <c r="A779" s="29">
        <f>A771+1</f>
        <v>79</v>
      </c>
      <c r="B779" s="21" t="s">
        <v>55</v>
      </c>
      <c r="C779" s="21" t="s">
        <v>76</v>
      </c>
      <c r="D779" s="19" t="s">
        <v>96</v>
      </c>
    </row>
    <row r="780" spans="1:4" ht="15.75">
      <c r="A780" s="29"/>
      <c r="B780" s="21" t="s">
        <v>197</v>
      </c>
      <c r="C780" s="25">
        <v>0</v>
      </c>
      <c r="D780" s="26">
        <v>-192</v>
      </c>
    </row>
    <row r="781" spans="1:4" ht="12.75">
      <c r="A781" s="29"/>
      <c r="B781"/>
      <c r="C781" s="25">
        <v>1940</v>
      </c>
      <c r="D781" s="26">
        <v>-108</v>
      </c>
    </row>
    <row r="782" spans="1:4" ht="12.75">
      <c r="A782" s="29"/>
      <c r="B782"/>
      <c r="C782" s="43">
        <v>2033</v>
      </c>
      <c r="D782" s="26">
        <v>-100.17184873949577</v>
      </c>
    </row>
    <row r="783" spans="1:4" ht="12.75">
      <c r="A783" s="29"/>
      <c r="B783" s="7" t="s">
        <v>77</v>
      </c>
      <c r="C783" s="43">
        <v>2128</v>
      </c>
      <c r="D783" s="26">
        <v>-92.17535014005603</v>
      </c>
    </row>
    <row r="784" spans="1:4" ht="12.75">
      <c r="A784" s="29"/>
      <c r="B784" s="7" t="s">
        <v>78</v>
      </c>
      <c r="C784" s="43">
        <v>2150</v>
      </c>
      <c r="D784" s="26">
        <v>-90.32352941176464</v>
      </c>
    </row>
    <row r="785" spans="1:4" ht="12.75">
      <c r="A785" s="29"/>
      <c r="B785" s="27"/>
      <c r="C785" s="25"/>
      <c r="D785" s="26"/>
    </row>
    <row r="786" spans="1:4" ht="12.75">
      <c r="A786" s="29"/>
      <c r="B786" s="21"/>
      <c r="C786" s="31"/>
      <c r="D786" s="53"/>
    </row>
    <row r="787" spans="1:4" ht="15.75">
      <c r="A787" s="16">
        <f>A779+1</f>
        <v>80</v>
      </c>
      <c r="B787" s="21" t="s">
        <v>55</v>
      </c>
      <c r="C787" s="21" t="s">
        <v>76</v>
      </c>
      <c r="D787" s="19" t="s">
        <v>96</v>
      </c>
    </row>
    <row r="788" spans="1:4" ht="15.75">
      <c r="A788" s="16"/>
      <c r="B788" s="30" t="s">
        <v>198</v>
      </c>
      <c r="C788" s="25">
        <v>0</v>
      </c>
      <c r="D788" s="26">
        <v>-168</v>
      </c>
    </row>
    <row r="789" spans="1:4" ht="12.75">
      <c r="A789" s="16"/>
      <c r="B789" s="27"/>
      <c r="C789" s="25">
        <v>1940</v>
      </c>
      <c r="D789" s="26">
        <v>-90</v>
      </c>
    </row>
    <row r="790" spans="1:4" ht="12.75">
      <c r="A790" s="16"/>
      <c r="B790" s="27" t="s">
        <v>77</v>
      </c>
      <c r="C790" s="25">
        <v>2033</v>
      </c>
      <c r="D790" s="26">
        <v>-83.12296620775976</v>
      </c>
    </row>
    <row r="791" spans="1:4" ht="12.75">
      <c r="A791" s="16"/>
      <c r="B791" s="7" t="s">
        <v>78</v>
      </c>
      <c r="C791" s="25">
        <v>2128</v>
      </c>
      <c r="D791" s="26">
        <v>-76.09803921568619</v>
      </c>
    </row>
    <row r="792" spans="1:4" ht="12.75">
      <c r="A792" s="16"/>
      <c r="B792"/>
      <c r="C792" s="25">
        <v>2150</v>
      </c>
      <c r="D792" s="26">
        <v>-75.4753320683111</v>
      </c>
    </row>
    <row r="793" spans="1:4" ht="12.75">
      <c r="A793" s="16"/>
      <c r="B793"/>
      <c r="C793" s="25">
        <v>2450</v>
      </c>
      <c r="D793" s="26">
        <v>-66.98387096774195</v>
      </c>
    </row>
    <row r="794" spans="1:4" ht="12.75">
      <c r="A794" s="16"/>
      <c r="B794"/>
      <c r="C794" s="25">
        <v>2500</v>
      </c>
      <c r="D794" s="26">
        <v>-64</v>
      </c>
    </row>
    <row r="795" spans="1:4" ht="15.75">
      <c r="A795" s="29">
        <f>A787+1</f>
        <v>81</v>
      </c>
      <c r="B795" s="21" t="s">
        <v>56</v>
      </c>
      <c r="C795" s="21" t="s">
        <v>76</v>
      </c>
      <c r="D795" s="19" t="s">
        <v>96</v>
      </c>
    </row>
    <row r="796" spans="1:4" ht="15.75">
      <c r="A796" s="29"/>
      <c r="B796" s="21" t="s">
        <v>132</v>
      </c>
      <c r="C796" s="25">
        <v>0</v>
      </c>
      <c r="D796" s="26">
        <v>-69</v>
      </c>
    </row>
    <row r="797" spans="1:4" ht="12.75">
      <c r="A797" s="29"/>
      <c r="B797" s="27" t="s">
        <v>77</v>
      </c>
      <c r="C797" s="25">
        <v>573</v>
      </c>
      <c r="D797" s="26">
        <v>-52</v>
      </c>
    </row>
    <row r="798" spans="1:4" ht="12.75">
      <c r="A798" s="29"/>
      <c r="B798" s="27" t="s">
        <v>78</v>
      </c>
      <c r="C798" s="25">
        <v>577</v>
      </c>
      <c r="D798" s="26">
        <v>-51</v>
      </c>
    </row>
    <row r="799" spans="1:4" ht="12.75">
      <c r="A799" s="29"/>
      <c r="B799" s="27" t="s">
        <v>5</v>
      </c>
      <c r="C799" s="25">
        <v>773</v>
      </c>
      <c r="D799" s="26">
        <v>-43</v>
      </c>
    </row>
    <row r="800" spans="1:4" ht="12.75">
      <c r="A800" s="29"/>
      <c r="B800" s="27" t="s">
        <v>79</v>
      </c>
      <c r="C800" s="25">
        <v>1760</v>
      </c>
      <c r="D800" s="26">
        <v>-30</v>
      </c>
    </row>
    <row r="801" spans="1:4" ht="12.75">
      <c r="A801" s="29"/>
      <c r="B801" s="27"/>
      <c r="C801" s="25">
        <v>2000</v>
      </c>
      <c r="D801" s="26">
        <v>-0.001</v>
      </c>
    </row>
    <row r="802" spans="1:4" ht="12.75">
      <c r="A802" s="29"/>
      <c r="B802" s="21"/>
      <c r="C802" s="31"/>
      <c r="D802" s="53"/>
    </row>
    <row r="803" spans="1:4" ht="15.75">
      <c r="A803" s="16">
        <f>A795+1</f>
        <v>82</v>
      </c>
      <c r="B803" s="30" t="s">
        <v>56</v>
      </c>
      <c r="C803" s="30" t="s">
        <v>76</v>
      </c>
      <c r="D803" s="39" t="s">
        <v>96</v>
      </c>
    </row>
    <row r="804" spans="1:4" ht="15.75">
      <c r="A804" s="16"/>
      <c r="B804" s="30" t="s">
        <v>199</v>
      </c>
      <c r="C804" s="45">
        <v>0</v>
      </c>
      <c r="D804" s="46">
        <v>-49.5</v>
      </c>
    </row>
    <row r="805" spans="1:4" ht="12.75">
      <c r="A805" s="16"/>
      <c r="B805" s="7" t="s">
        <v>78</v>
      </c>
      <c r="C805" s="43">
        <v>573</v>
      </c>
      <c r="D805" s="46">
        <v>-13.31195840554593</v>
      </c>
    </row>
    <row r="806" spans="1:4" ht="12.75">
      <c r="A806" s="16"/>
      <c r="B806" s="47"/>
      <c r="C806" s="45">
        <v>577</v>
      </c>
      <c r="D806" s="46">
        <v>-13.5</v>
      </c>
    </row>
    <row r="807" spans="1:4" ht="12.75">
      <c r="A807" s="16"/>
      <c r="B807" s="47" t="s">
        <v>79</v>
      </c>
      <c r="C807" s="45">
        <v>773</v>
      </c>
      <c r="D807" s="46">
        <v>-5.398305084745765</v>
      </c>
    </row>
    <row r="808" spans="1:4" ht="12.75">
      <c r="A808" s="16"/>
      <c r="B808" s="47" t="s">
        <v>77</v>
      </c>
      <c r="C808" s="45">
        <v>990</v>
      </c>
      <c r="D808" s="46">
        <v>6.570921985815602</v>
      </c>
    </row>
    <row r="809" spans="1:4" ht="12.75">
      <c r="A809" s="16"/>
      <c r="B809" s="27"/>
      <c r="C809" s="25">
        <v>1200</v>
      </c>
      <c r="D809" s="46">
        <v>18.68644326241135</v>
      </c>
    </row>
    <row r="810" spans="1:4" ht="12.75">
      <c r="A810" s="16"/>
      <c r="B810" s="21"/>
      <c r="C810" s="25">
        <v>1760</v>
      </c>
      <c r="D810" s="46">
        <v>15</v>
      </c>
    </row>
    <row r="811" spans="1:8" ht="15.75">
      <c r="A811" s="163">
        <f>A803+1</f>
        <v>83</v>
      </c>
      <c r="B811" s="159" t="s">
        <v>86</v>
      </c>
      <c r="C811" s="30" t="s">
        <v>76</v>
      </c>
      <c r="D811" s="39" t="s">
        <v>96</v>
      </c>
      <c r="F811" s="21" t="s">
        <v>86</v>
      </c>
      <c r="G811" s="21" t="s">
        <v>76</v>
      </c>
      <c r="H811" s="20" t="s">
        <v>96</v>
      </c>
    </row>
    <row r="812" spans="1:8" ht="18">
      <c r="A812" s="163"/>
      <c r="B812" s="159" t="s">
        <v>581</v>
      </c>
      <c r="C812" s="169">
        <v>0</v>
      </c>
      <c r="D812" s="157">
        <v>-299.3</v>
      </c>
      <c r="F812" s="21" t="s">
        <v>138</v>
      </c>
      <c r="G812" s="25">
        <v>0</v>
      </c>
      <c r="H812" s="26">
        <v>-299.3</v>
      </c>
    </row>
    <row r="813" spans="1:8" ht="15">
      <c r="A813" s="163"/>
      <c r="B813" s="159" t="s">
        <v>78</v>
      </c>
      <c r="C813" s="169">
        <v>1873</v>
      </c>
      <c r="D813" s="157">
        <v>-216.1</v>
      </c>
      <c r="F813" s="27" t="s">
        <v>78</v>
      </c>
      <c r="G813" s="25">
        <v>1873</v>
      </c>
      <c r="H813" s="26">
        <v>-216.1</v>
      </c>
    </row>
    <row r="814" spans="1:4" ht="15">
      <c r="A814" s="163"/>
      <c r="B814" s="159" t="s">
        <v>79</v>
      </c>
      <c r="C814" s="169">
        <v>2223</v>
      </c>
      <c r="D814" s="157">
        <f>D815+(C814-C815)*(D815-D813)/(C815-C813)</f>
        <v>-200.55274959957288</v>
      </c>
    </row>
    <row r="815" spans="1:4" ht="15">
      <c r="A815" s="163"/>
      <c r="B815" s="159" t="s">
        <v>77</v>
      </c>
      <c r="C815" s="169">
        <f>2341+273</f>
        <v>2614</v>
      </c>
      <c r="D815" s="157">
        <f>D813+(C815-C813)*(D813-D812)/(C813-C812)</f>
        <v>-183.18424986652428</v>
      </c>
    </row>
    <row r="816" spans="1:4" ht="12.75">
      <c r="A816" s="163"/>
      <c r="B816" s="27"/>
      <c r="C816" s="25"/>
      <c r="D816" s="26"/>
    </row>
    <row r="817" spans="1:4" ht="12.75">
      <c r="A817" s="163"/>
      <c r="B817" s="27"/>
      <c r="C817" s="25"/>
      <c r="D817" s="26"/>
    </row>
    <row r="818" spans="1:4" ht="12.75">
      <c r="A818" s="163"/>
      <c r="B818" s="27"/>
      <c r="C818" s="31"/>
      <c r="D818" s="53"/>
    </row>
    <row r="819" spans="1:4" ht="15.75">
      <c r="A819" s="16">
        <f>A811+1</f>
        <v>84</v>
      </c>
      <c r="B819" s="21" t="s">
        <v>57</v>
      </c>
      <c r="C819" s="21" t="s">
        <v>76</v>
      </c>
      <c r="D819" s="19" t="s">
        <v>96</v>
      </c>
    </row>
    <row r="820" spans="1:4" ht="15.75">
      <c r="A820" s="16"/>
      <c r="B820" s="21" t="s">
        <v>170</v>
      </c>
      <c r="C820" s="25">
        <v>0</v>
      </c>
      <c r="D820" s="26">
        <v>-258</v>
      </c>
    </row>
    <row r="821" spans="1:4" ht="12.75">
      <c r="A821" s="16"/>
      <c r="B821" s="27" t="s">
        <v>78</v>
      </c>
      <c r="C821" s="25">
        <v>1405</v>
      </c>
      <c r="D821" s="26">
        <v>-202</v>
      </c>
    </row>
    <row r="822" spans="1:4" ht="12.75">
      <c r="A822" s="16"/>
      <c r="B822" s="27" t="s">
        <v>77</v>
      </c>
      <c r="C822" s="25">
        <v>3151</v>
      </c>
      <c r="D822" s="26">
        <v>-130</v>
      </c>
    </row>
    <row r="823" spans="1:4" ht="12.75">
      <c r="A823" s="16"/>
      <c r="B823" s="27"/>
      <c r="C823" s="25"/>
      <c r="D823" s="26"/>
    </row>
    <row r="824" spans="1:4" ht="12.75">
      <c r="A824" s="16"/>
      <c r="B824" s="27"/>
      <c r="C824" s="25"/>
      <c r="D824" s="26"/>
    </row>
    <row r="825" spans="1:4" ht="12.75">
      <c r="A825" s="16"/>
      <c r="B825" s="27"/>
      <c r="C825" s="25"/>
      <c r="D825" s="26"/>
    </row>
    <row r="826" spans="1:4" ht="12.75">
      <c r="A826" s="16"/>
      <c r="B826" s="21"/>
      <c r="C826" s="31"/>
      <c r="D826" s="53"/>
    </row>
    <row r="827" spans="1:4" ht="15.75">
      <c r="A827" s="29">
        <f>A819+1</f>
        <v>85</v>
      </c>
      <c r="B827" s="21" t="s">
        <v>58</v>
      </c>
      <c r="C827" s="21" t="s">
        <v>76</v>
      </c>
      <c r="D827" s="19" t="s">
        <v>96</v>
      </c>
    </row>
    <row r="828" spans="1:4" ht="15.75">
      <c r="A828" s="29"/>
      <c r="B828" s="21" t="s">
        <v>167</v>
      </c>
      <c r="C828" s="25">
        <v>0</v>
      </c>
      <c r="D828" s="26">
        <v>-198.2</v>
      </c>
    </row>
    <row r="829" spans="1:4" ht="12.75">
      <c r="A829" s="29"/>
      <c r="B829" s="27" t="s">
        <v>78</v>
      </c>
      <c r="C829" s="25">
        <v>2190</v>
      </c>
      <c r="D829" s="26">
        <v>-116.5</v>
      </c>
    </row>
    <row r="830" spans="1:4" ht="12.75">
      <c r="A830" s="29"/>
      <c r="B830" s="27" t="s">
        <v>77</v>
      </c>
      <c r="C830" s="25">
        <v>2350</v>
      </c>
      <c r="D830" s="26">
        <v>-103.5</v>
      </c>
    </row>
    <row r="831" spans="1:4" ht="12.75">
      <c r="A831" s="29"/>
      <c r="B831" s="27"/>
      <c r="C831" s="25">
        <v>2500</v>
      </c>
      <c r="D831" s="26">
        <v>-95</v>
      </c>
    </row>
    <row r="832" spans="1:4" ht="12.75">
      <c r="A832" s="29"/>
      <c r="B832" s="27"/>
      <c r="C832" s="25"/>
      <c r="D832" s="26"/>
    </row>
    <row r="833" spans="1:4" ht="12.75">
      <c r="A833" s="29"/>
      <c r="B833" s="27"/>
      <c r="C833" s="25"/>
      <c r="D833" s="26"/>
    </row>
    <row r="834" spans="1:4" ht="12.75">
      <c r="A834" s="29"/>
      <c r="B834" s="21"/>
      <c r="C834" s="31"/>
      <c r="D834" s="53"/>
    </row>
    <row r="835" spans="1:4" ht="15.75">
      <c r="A835" s="16">
        <f>A827+1</f>
        <v>86</v>
      </c>
      <c r="B835" s="30" t="s">
        <v>58</v>
      </c>
      <c r="C835" s="30" t="s">
        <v>76</v>
      </c>
      <c r="D835" s="39" t="s">
        <v>96</v>
      </c>
    </row>
    <row r="836" spans="1:4" ht="15.75">
      <c r="A836" s="16"/>
      <c r="B836" s="30" t="s">
        <v>162</v>
      </c>
      <c r="C836" s="45">
        <v>0</v>
      </c>
      <c r="D836" s="46">
        <v>-192.2</v>
      </c>
    </row>
    <row r="837" spans="1:4" ht="12.75">
      <c r="A837" s="16"/>
      <c r="B837" s="47"/>
      <c r="C837" s="45">
        <v>2190</v>
      </c>
      <c r="D837" s="46">
        <v>-96.1</v>
      </c>
    </row>
    <row r="838" spans="1:4" ht="12.75">
      <c r="A838" s="16"/>
      <c r="B838" s="47" t="s">
        <v>78</v>
      </c>
      <c r="C838" s="45">
        <v>2240</v>
      </c>
      <c r="D838" s="46">
        <v>-100.625</v>
      </c>
    </row>
    <row r="839" spans="1:4" ht="12.75">
      <c r="A839" s="16"/>
      <c r="B839" s="27"/>
      <c r="C839" s="25"/>
      <c r="D839" s="26"/>
    </row>
    <row r="840" spans="1:4" ht="12.75">
      <c r="A840" s="16"/>
      <c r="B840" s="27"/>
      <c r="C840" s="25"/>
      <c r="D840" s="26"/>
    </row>
    <row r="841" spans="1:4" ht="12.75">
      <c r="A841" s="16"/>
      <c r="B841" s="27"/>
      <c r="C841" s="25"/>
      <c r="D841" s="26"/>
    </row>
    <row r="842" spans="1:4" ht="12.75">
      <c r="A842" s="16"/>
      <c r="B842" s="21"/>
      <c r="C842" s="31"/>
      <c r="D842" s="53"/>
    </row>
    <row r="843" spans="1:4" ht="15.75">
      <c r="A843" s="29">
        <f>A835+1</f>
        <v>87</v>
      </c>
      <c r="B843" s="30" t="s">
        <v>58</v>
      </c>
      <c r="C843" s="30" t="s">
        <v>76</v>
      </c>
      <c r="D843" s="39" t="s">
        <v>96</v>
      </c>
    </row>
    <row r="844" spans="1:4" ht="15.75">
      <c r="A844" s="29"/>
      <c r="B844" s="30" t="s">
        <v>200</v>
      </c>
      <c r="C844" s="45">
        <v>0</v>
      </c>
      <c r="D844" s="46">
        <v>-83.40000000000009</v>
      </c>
    </row>
    <row r="845" spans="1:4" ht="12.75">
      <c r="A845" s="29"/>
      <c r="B845" s="47" t="s">
        <v>77</v>
      </c>
      <c r="C845" s="45">
        <v>1609.9082934765765</v>
      </c>
      <c r="D845" s="46">
        <v>-33.29673866701099</v>
      </c>
    </row>
    <row r="846" spans="1:4" ht="12.75">
      <c r="A846" s="29"/>
      <c r="C846" s="43"/>
      <c r="D846" s="24"/>
    </row>
    <row r="847" spans="1:4" ht="12.75">
      <c r="A847" s="29"/>
      <c r="C847" s="43"/>
      <c r="D847" s="24"/>
    </row>
    <row r="848" spans="1:4" ht="12.75">
      <c r="A848" s="29"/>
      <c r="C848" s="43"/>
      <c r="D848" s="24"/>
    </row>
    <row r="849" spans="1:4" ht="12.75">
      <c r="A849" s="29"/>
      <c r="C849" s="43"/>
      <c r="D849" s="24"/>
    </row>
    <row r="850" spans="1:4" ht="12.75">
      <c r="A850" s="29"/>
      <c r="C850" s="43"/>
      <c r="D850" s="24"/>
    </row>
    <row r="851" spans="1:4" ht="15.75">
      <c r="A851" s="16">
        <f>A843+1</f>
        <v>88</v>
      </c>
      <c r="B851" s="30" t="s">
        <v>58</v>
      </c>
      <c r="C851" s="30" t="s">
        <v>76</v>
      </c>
      <c r="D851" s="39" t="s">
        <v>96</v>
      </c>
    </row>
    <row r="852" spans="1:4" ht="15.75">
      <c r="A852" s="16"/>
      <c r="B852" s="30" t="s">
        <v>201</v>
      </c>
      <c r="C852" s="45">
        <v>0</v>
      </c>
      <c r="D852" s="46">
        <v>-75.5</v>
      </c>
    </row>
    <row r="853" spans="1:4" ht="12.75">
      <c r="A853" s="16"/>
      <c r="B853" s="47" t="s">
        <v>77</v>
      </c>
      <c r="C853" s="45">
        <v>943</v>
      </c>
      <c r="D853" s="46">
        <v>-19.08690869086911</v>
      </c>
    </row>
    <row r="854" spans="1:4" ht="12.75">
      <c r="A854" s="16"/>
      <c r="B854" s="47" t="s">
        <v>78</v>
      </c>
      <c r="C854" s="45">
        <v>1609.9082934765765</v>
      </c>
      <c r="D854" s="46">
        <v>-33.296738667011</v>
      </c>
    </row>
    <row r="855" spans="1:4" ht="12.75">
      <c r="A855" s="16"/>
      <c r="C855" s="43"/>
      <c r="D855" s="24"/>
    </row>
    <row r="856" spans="1:4" ht="12.75">
      <c r="A856" s="16"/>
      <c r="C856" s="43"/>
      <c r="D856" s="24"/>
    </row>
    <row r="857" spans="1:4" ht="12.75">
      <c r="A857" s="16"/>
      <c r="C857" s="43"/>
      <c r="D857" s="24"/>
    </row>
    <row r="858" spans="1:4" ht="12.75">
      <c r="A858" s="16"/>
      <c r="C858" s="43"/>
      <c r="D858" s="24"/>
    </row>
    <row r="859" spans="1:4" ht="15.75">
      <c r="A859" s="29">
        <f>A851+1</f>
        <v>89</v>
      </c>
      <c r="B859" s="30" t="s">
        <v>58</v>
      </c>
      <c r="C859" s="30" t="s">
        <v>76</v>
      </c>
      <c r="D859" s="39" t="s">
        <v>96</v>
      </c>
    </row>
    <row r="860" spans="1:4" ht="15.75">
      <c r="A860" s="29"/>
      <c r="B860" s="30" t="s">
        <v>202</v>
      </c>
      <c r="C860" s="45">
        <v>1610</v>
      </c>
      <c r="D860" s="46">
        <v>-33.29628862695127</v>
      </c>
    </row>
    <row r="861" spans="1:4" ht="12.75">
      <c r="A861" s="29"/>
      <c r="B861" s="47" t="s">
        <v>77</v>
      </c>
      <c r="C861" s="43">
        <v>1818</v>
      </c>
      <c r="D861" s="46">
        <v>-32.275550636596336</v>
      </c>
    </row>
    <row r="862" spans="1:4" ht="12.75">
      <c r="A862" s="29"/>
      <c r="C862" s="43"/>
      <c r="D862" s="24"/>
    </row>
    <row r="863" spans="1:4" ht="12.75">
      <c r="A863" s="29"/>
      <c r="C863" s="43"/>
      <c r="D863" s="24"/>
    </row>
    <row r="864" spans="1:4" ht="12.75">
      <c r="A864" s="29"/>
      <c r="C864" s="43"/>
      <c r="D864" s="24"/>
    </row>
    <row r="865" spans="1:4" ht="12.75">
      <c r="A865" s="29"/>
      <c r="C865" s="43"/>
      <c r="D865" s="24"/>
    </row>
    <row r="866" spans="1:4" ht="12.75">
      <c r="A866" s="29"/>
      <c r="C866" s="43"/>
      <c r="D866" s="24"/>
    </row>
    <row r="867" spans="1:4" ht="15.75">
      <c r="A867" s="163">
        <f>A859+1</f>
        <v>90</v>
      </c>
      <c r="B867" s="21" t="s">
        <v>59</v>
      </c>
      <c r="C867" s="21" t="s">
        <v>76</v>
      </c>
      <c r="D867" s="19" t="s">
        <v>96</v>
      </c>
    </row>
    <row r="868" spans="1:4" ht="15.75">
      <c r="A868" s="163"/>
      <c r="B868" s="30" t="s">
        <v>127</v>
      </c>
      <c r="C868" s="25">
        <v>0</v>
      </c>
      <c r="D868" s="26">
        <v>-133</v>
      </c>
    </row>
    <row r="869" spans="1:4" ht="12.75">
      <c r="A869" s="163"/>
      <c r="B869" s="27" t="s">
        <v>77</v>
      </c>
      <c r="C869" s="25">
        <v>1743</v>
      </c>
      <c r="D869" s="26">
        <v>-67</v>
      </c>
    </row>
    <row r="870" spans="1:4" ht="12.75">
      <c r="A870" s="163"/>
      <c r="B870" s="27" t="s">
        <v>5</v>
      </c>
      <c r="C870" s="25">
        <v>2100</v>
      </c>
      <c r="D870" s="26">
        <v>-57</v>
      </c>
    </row>
    <row r="871" spans="1:4" ht="12.75">
      <c r="A871" s="163"/>
      <c r="C871" s="25">
        <v>2500</v>
      </c>
      <c r="D871" s="26">
        <v>-52</v>
      </c>
    </row>
    <row r="872" spans="1:4" ht="12.75">
      <c r="A872" s="163"/>
      <c r="C872" s="43"/>
      <c r="D872" s="24"/>
    </row>
    <row r="873" spans="1:4" ht="12.75">
      <c r="A873" s="163"/>
      <c r="C873" s="43"/>
      <c r="D873" s="24"/>
    </row>
    <row r="874" spans="1:4" ht="12.75">
      <c r="A874" s="163"/>
      <c r="C874" s="43"/>
      <c r="D874" s="24"/>
    </row>
    <row r="875" spans="1:8" ht="15.75">
      <c r="A875" s="164">
        <f>A867+1</f>
        <v>91</v>
      </c>
      <c r="B875" s="156" t="s">
        <v>95</v>
      </c>
      <c r="C875" s="21" t="s">
        <v>76</v>
      </c>
      <c r="D875" s="19" t="s">
        <v>96</v>
      </c>
      <c r="F875" s="21" t="s">
        <v>95</v>
      </c>
      <c r="G875" s="21" t="s">
        <v>76</v>
      </c>
      <c r="H875" s="20" t="s">
        <v>96</v>
      </c>
    </row>
    <row r="876" spans="1:8" ht="15.75">
      <c r="A876" s="164"/>
      <c r="B876" s="156" t="s">
        <v>573</v>
      </c>
      <c r="C876" s="169">
        <v>0</v>
      </c>
      <c r="D876" s="157">
        <v>-302.6</v>
      </c>
      <c r="F876" s="21" t="s">
        <v>188</v>
      </c>
      <c r="G876" s="25">
        <v>44</v>
      </c>
      <c r="H876" s="26">
        <v>-299.999</v>
      </c>
    </row>
    <row r="877" spans="1:8" ht="12.75">
      <c r="A877" s="164"/>
      <c r="B877" s="156" t="s">
        <v>78</v>
      </c>
      <c r="C877" s="169">
        <v>1773</v>
      </c>
      <c r="D877" s="157">
        <v>-221.6</v>
      </c>
      <c r="F877" s="27" t="s">
        <v>78</v>
      </c>
      <c r="G877" s="25">
        <v>1773</v>
      </c>
      <c r="H877" s="26">
        <v>-221.6</v>
      </c>
    </row>
    <row r="878" spans="1:4" ht="12.75">
      <c r="A878" s="164"/>
      <c r="B878" s="156" t="s">
        <v>77</v>
      </c>
      <c r="C878" s="169">
        <f>2425+273</f>
        <v>2698</v>
      </c>
      <c r="D878" s="157">
        <f>D877+(C878-C877)*(D877-D876)/(C877-C876)</f>
        <v>-179.341116751269</v>
      </c>
    </row>
    <row r="879" spans="1:4" ht="12.75">
      <c r="A879" s="164"/>
      <c r="B879" s="156" t="s">
        <v>79</v>
      </c>
      <c r="C879" s="169">
        <v>3609</v>
      </c>
      <c r="D879" s="157">
        <f>D878+(C879-C878)*(D878-D877)/(C878-C877)</f>
        <v>-137.72182741116745</v>
      </c>
    </row>
    <row r="880" spans="1:4" ht="12.75">
      <c r="A880" s="164"/>
      <c r="B880" s="156"/>
      <c r="C880" s="169"/>
      <c r="D880" s="157"/>
    </row>
    <row r="881" spans="1:4" ht="12.75">
      <c r="A881" s="164"/>
      <c r="B881" s="156"/>
      <c r="C881" s="169"/>
      <c r="D881" s="157"/>
    </row>
    <row r="882" spans="1:4" ht="12.75">
      <c r="A882" s="164"/>
      <c r="B882" s="156"/>
      <c r="C882" s="169"/>
      <c r="D882" s="157"/>
    </row>
    <row r="883" spans="1:8" ht="15.75">
      <c r="A883" s="163">
        <f>A875+1</f>
        <v>92</v>
      </c>
      <c r="B883" s="156" t="s">
        <v>82</v>
      </c>
      <c r="C883" s="21" t="s">
        <v>76</v>
      </c>
      <c r="D883" s="19" t="s">
        <v>96</v>
      </c>
      <c r="F883" s="21" t="s">
        <v>82</v>
      </c>
      <c r="G883" s="21" t="s">
        <v>76</v>
      </c>
      <c r="H883" s="20" t="s">
        <v>96</v>
      </c>
    </row>
    <row r="884" spans="1:8" ht="15.75">
      <c r="A884" s="163"/>
      <c r="B884" s="156" t="s">
        <v>574</v>
      </c>
      <c r="C884" s="169">
        <v>0</v>
      </c>
      <c r="D884" s="157">
        <v>-288.1</v>
      </c>
      <c r="F884" s="21" t="s">
        <v>130</v>
      </c>
      <c r="G884" s="25">
        <v>0</v>
      </c>
      <c r="H884" s="26">
        <v>-288.1</v>
      </c>
    </row>
    <row r="885" spans="1:8" ht="12.75">
      <c r="A885" s="163"/>
      <c r="B885" s="156" t="s">
        <v>78</v>
      </c>
      <c r="C885" s="169">
        <v>1097</v>
      </c>
      <c r="D885" s="157">
        <v>-239.3</v>
      </c>
      <c r="F885" s="27" t="s">
        <v>78</v>
      </c>
      <c r="G885" s="25">
        <v>1097</v>
      </c>
      <c r="H885" s="26">
        <v>-239.3</v>
      </c>
    </row>
    <row r="886" spans="1:4" ht="12.75">
      <c r="A886" s="163"/>
      <c r="B886" s="156" t="s">
        <v>79</v>
      </c>
      <c r="C886" s="169">
        <v>1469</v>
      </c>
      <c r="D886" s="157">
        <f>D885+(C886-C885)*(D885-D884)/(C885-C884)</f>
        <v>-222.75159525979944</v>
      </c>
    </row>
    <row r="887" spans="1:4" ht="12.75">
      <c r="A887" s="163"/>
      <c r="C887" s="25"/>
      <c r="D887" s="26"/>
    </row>
    <row r="888" spans="1:4" ht="12.75">
      <c r="A888" s="163"/>
      <c r="C888" s="43"/>
      <c r="D888" s="24"/>
    </row>
    <row r="889" spans="1:4" ht="12.75">
      <c r="A889" s="163"/>
      <c r="C889" s="43"/>
      <c r="D889" s="24"/>
    </row>
    <row r="890" spans="1:4" ht="12.75">
      <c r="A890" s="163"/>
      <c r="C890" s="43"/>
      <c r="D890" s="24"/>
    </row>
    <row r="891" spans="1:4" ht="15.75">
      <c r="A891" s="16">
        <f>A883+1</f>
        <v>93</v>
      </c>
      <c r="B891" s="21" t="s">
        <v>61</v>
      </c>
      <c r="C891" s="21" t="s">
        <v>76</v>
      </c>
      <c r="D891" s="19" t="s">
        <v>96</v>
      </c>
    </row>
    <row r="892" spans="1:4" ht="14.25">
      <c r="A892" s="16"/>
      <c r="B892" s="21" t="s">
        <v>154</v>
      </c>
      <c r="C892" s="25">
        <v>0</v>
      </c>
      <c r="D892" s="26">
        <v>-166</v>
      </c>
    </row>
    <row r="893" spans="1:4" ht="12.75">
      <c r="A893" s="16"/>
      <c r="B893" s="27" t="s">
        <v>78</v>
      </c>
      <c r="C893" s="25">
        <v>693</v>
      </c>
      <c r="D893" s="26">
        <v>-134</v>
      </c>
    </row>
    <row r="894" spans="1:4" ht="12.75">
      <c r="A894" s="16"/>
      <c r="B894" s="27" t="s">
        <v>79</v>
      </c>
      <c r="C894" s="25">
        <v>1180</v>
      </c>
      <c r="D894" s="26">
        <v>-109</v>
      </c>
    </row>
    <row r="895" spans="1:4" ht="12.75">
      <c r="A895" s="16"/>
      <c r="B895" s="7" t="s">
        <v>77</v>
      </c>
      <c r="C895" s="25">
        <v>2240</v>
      </c>
      <c r="D895" s="24">
        <v>-9</v>
      </c>
    </row>
    <row r="896" spans="1:4" ht="12.75">
      <c r="A896" s="16"/>
      <c r="C896" s="25">
        <v>2340</v>
      </c>
      <c r="D896" s="26">
        <v>-0.001</v>
      </c>
    </row>
    <row r="897" spans="1:4" ht="12.75">
      <c r="A897" s="16"/>
      <c r="C897" s="43"/>
      <c r="D897" s="24"/>
    </row>
    <row r="898" spans="1:4" ht="12.75">
      <c r="A898" s="16"/>
      <c r="C898" s="43"/>
      <c r="D898" s="24"/>
    </row>
    <row r="899" spans="1:4" ht="15.75">
      <c r="A899" s="29">
        <f>A891+1</f>
        <v>94</v>
      </c>
      <c r="B899" s="21" t="s">
        <v>62</v>
      </c>
      <c r="C899" s="21" t="s">
        <v>76</v>
      </c>
      <c r="D899" s="19" t="s">
        <v>96</v>
      </c>
    </row>
    <row r="900" spans="1:4" ht="14.25">
      <c r="A900" s="29"/>
      <c r="B900" s="21" t="s">
        <v>169</v>
      </c>
      <c r="C900" s="43">
        <v>0</v>
      </c>
      <c r="D900" s="53">
        <v>-262</v>
      </c>
    </row>
    <row r="901" spans="1:4" ht="12.75">
      <c r="A901" s="29"/>
      <c r="B901" s="7" t="s">
        <v>78</v>
      </c>
      <c r="C901" s="43">
        <v>2125</v>
      </c>
      <c r="D901" s="53">
        <v>-166</v>
      </c>
    </row>
    <row r="902" spans="1:4" ht="12.75">
      <c r="A902" s="29"/>
      <c r="B902" s="7" t="s">
        <v>77</v>
      </c>
      <c r="C902" s="43">
        <v>2980</v>
      </c>
      <c r="D902" s="53">
        <v>-130</v>
      </c>
    </row>
    <row r="903" spans="1:4" ht="12.75">
      <c r="A903" s="29"/>
      <c r="C903" s="43"/>
      <c r="D903" s="53"/>
    </row>
    <row r="904" spans="1:4" ht="12.75">
      <c r="A904" s="29"/>
      <c r="C904" s="43"/>
      <c r="D904" s="53"/>
    </row>
    <row r="905" spans="1:4" ht="12.75">
      <c r="A905" s="29"/>
      <c r="C905" s="43"/>
      <c r="D905" s="53"/>
    </row>
    <row r="906" spans="1:4" ht="12.75">
      <c r="A906" s="29"/>
      <c r="C906" s="43"/>
      <c r="D906" s="53"/>
    </row>
  </sheetData>
  <sheetProtection/>
  <printOptions/>
  <pageMargins left="0.75" right="0.75" top="1" bottom="1" header="0.5" footer="0.5"/>
  <pageSetup horizontalDpi="600" verticalDpi="600" orientation="portrait" r:id="rId4"/>
  <drawing r:id="rId3"/>
  <legacyDrawing r:id="rId2"/>
</worksheet>
</file>

<file path=xl/worksheets/sheet8.xml><?xml version="1.0" encoding="utf-8"?>
<worksheet xmlns="http://schemas.openxmlformats.org/spreadsheetml/2006/main" xmlns:r="http://schemas.openxmlformats.org/officeDocument/2006/relationships">
  <sheetPr codeName="Sheet71"/>
  <dimension ref="A1:N500"/>
  <sheetViews>
    <sheetView zoomScalePageLayoutView="0" workbookViewId="0" topLeftCell="A1">
      <selection activeCell="B401" sqref="B401:D404"/>
    </sheetView>
  </sheetViews>
  <sheetFormatPr defaultColWidth="9.140625" defaultRowHeight="12.75"/>
  <cols>
    <col min="1" max="1" width="7.57421875" style="0" customWidth="1"/>
    <col min="2" max="2" width="30.00390625" style="0" bestFit="1" customWidth="1"/>
    <col min="3" max="3" width="6.00390625" style="0" bestFit="1" customWidth="1"/>
    <col min="4" max="4" width="12.421875" style="0" bestFit="1" customWidth="1"/>
    <col min="6" max="6" width="8.8515625" style="0" customWidth="1"/>
    <col min="7" max="7" width="21.7109375" style="0" customWidth="1"/>
    <col min="9" max="9" width="9.140625" style="7" customWidth="1"/>
  </cols>
  <sheetData>
    <row r="1" spans="1:4" ht="15.75">
      <c r="A1" s="80"/>
      <c r="B1" s="17" t="s">
        <v>8</v>
      </c>
      <c r="C1" s="40" t="s">
        <v>76</v>
      </c>
      <c r="D1" s="19" t="s">
        <v>96</v>
      </c>
    </row>
    <row r="2" spans="1:4" ht="15.75">
      <c r="A2" s="80"/>
      <c r="B2" s="33" t="s">
        <v>144</v>
      </c>
      <c r="C2" s="43">
        <v>0</v>
      </c>
      <c r="D2" s="24">
        <v>-103.6</v>
      </c>
    </row>
    <row r="3" spans="1:4" ht="12.75">
      <c r="A3" s="80"/>
      <c r="B3" s="7" t="s">
        <v>77</v>
      </c>
      <c r="C3" s="43">
        <v>1098</v>
      </c>
      <c r="D3" s="24">
        <f>D2+(D4-D2)/C4*C3</f>
        <v>-48.46471428571429</v>
      </c>
    </row>
    <row r="4" spans="1:11" ht="12.75">
      <c r="A4" s="80"/>
      <c r="C4" s="43">
        <v>1400</v>
      </c>
      <c r="D4" s="24">
        <v>-33.3</v>
      </c>
      <c r="I4" s="21" t="s">
        <v>8</v>
      </c>
      <c r="J4" s="21" t="s">
        <v>266</v>
      </c>
      <c r="K4" s="7"/>
    </row>
    <row r="5" spans="1:11" ht="15.75">
      <c r="A5" s="80"/>
      <c r="F5">
        <v>9</v>
      </c>
      <c r="G5" s="33" t="s">
        <v>280</v>
      </c>
      <c r="I5" s="7">
        <v>12</v>
      </c>
      <c r="J5" s="7">
        <v>9</v>
      </c>
      <c r="K5" s="7">
        <v>6</v>
      </c>
    </row>
    <row r="6" spans="1:11" ht="15.75">
      <c r="A6" s="79"/>
      <c r="F6">
        <v>-8</v>
      </c>
      <c r="G6" s="33" t="s">
        <v>144</v>
      </c>
      <c r="I6" s="7">
        <v>-12</v>
      </c>
      <c r="J6" s="7">
        <v>-8</v>
      </c>
      <c r="K6" s="7">
        <v>-4</v>
      </c>
    </row>
    <row r="7" ht="12.75">
      <c r="A7" s="78"/>
    </row>
    <row r="8" spans="1:7" ht="15.75">
      <c r="A8" s="78"/>
      <c r="G8" s="33" t="s">
        <v>189</v>
      </c>
    </row>
    <row r="9" spans="1:4" ht="15.75">
      <c r="A9" s="75"/>
      <c r="B9" s="17" t="s">
        <v>8</v>
      </c>
      <c r="C9" s="40" t="s">
        <v>76</v>
      </c>
      <c r="D9" s="19" t="s">
        <v>96</v>
      </c>
    </row>
    <row r="10" spans="1:4" ht="15.75">
      <c r="A10" s="75"/>
      <c r="B10" s="33" t="s">
        <v>189</v>
      </c>
      <c r="C10">
        <v>0</v>
      </c>
      <c r="D10" s="24">
        <f>9*D18-8*D2</f>
        <v>0.7999999999999545</v>
      </c>
    </row>
    <row r="11" spans="1:4" ht="12.75">
      <c r="A11" s="75"/>
      <c r="B11" s="7" t="s">
        <v>77</v>
      </c>
      <c r="C11" s="43">
        <v>1098</v>
      </c>
      <c r="D11" s="24">
        <f>9*D19-8*D3</f>
        <v>-8.282285714285706</v>
      </c>
    </row>
    <row r="12" spans="1:4" ht="12.75">
      <c r="A12" s="75"/>
      <c r="C12" s="43">
        <v>1400</v>
      </c>
      <c r="D12" s="24">
        <f>9*D20-8*D4</f>
        <v>-14.247214854111405</v>
      </c>
    </row>
    <row r="13" ht="12.75">
      <c r="A13" s="75"/>
    </row>
    <row r="14" ht="12.75">
      <c r="A14" s="75"/>
    </row>
    <row r="15" ht="12.75">
      <c r="A15" s="75"/>
    </row>
    <row r="16" ht="12.75">
      <c r="A16" s="75"/>
    </row>
    <row r="17" spans="1:4" ht="15.75">
      <c r="A17" s="80"/>
      <c r="B17" s="17" t="s">
        <v>8</v>
      </c>
      <c r="C17" s="40" t="s">
        <v>76</v>
      </c>
      <c r="D17" s="19" t="s">
        <v>96</v>
      </c>
    </row>
    <row r="18" spans="1:4" ht="15.75">
      <c r="A18" s="80"/>
      <c r="B18" s="33" t="s">
        <v>280</v>
      </c>
      <c r="C18" s="43">
        <v>0</v>
      </c>
      <c r="D18" s="24">
        <v>-92</v>
      </c>
    </row>
    <row r="19" spans="1:4" ht="12.75">
      <c r="A19" s="80"/>
      <c r="B19" s="7" t="s">
        <v>77</v>
      </c>
      <c r="C19" s="43">
        <v>1098</v>
      </c>
      <c r="D19" s="24">
        <v>-44</v>
      </c>
    </row>
    <row r="20" spans="1:4" ht="12.75">
      <c r="A20" s="80"/>
      <c r="C20">
        <v>1400</v>
      </c>
      <c r="D20" s="24">
        <f>D19+(D21-D19)/(C21-C19)*(C20-C19)</f>
        <v>-31.183023872679044</v>
      </c>
    </row>
    <row r="21" spans="1:4" ht="12.75">
      <c r="A21" s="80"/>
      <c r="B21" s="88" t="s">
        <v>79</v>
      </c>
      <c r="C21" s="89">
        <v>1852</v>
      </c>
      <c r="D21" s="90">
        <v>-12</v>
      </c>
    </row>
    <row r="22" ht="12.75">
      <c r="A22" s="79"/>
    </row>
    <row r="23" ht="12.75">
      <c r="A23" s="78"/>
    </row>
    <row r="24" ht="12.75">
      <c r="A24" s="78"/>
    </row>
    <row r="25" spans="1:9" ht="15.75">
      <c r="A25" s="75"/>
      <c r="B25" s="17" t="s">
        <v>12</v>
      </c>
      <c r="C25" s="17" t="s">
        <v>76</v>
      </c>
      <c r="D25" s="19" t="s">
        <v>96</v>
      </c>
      <c r="H25" s="21" t="s">
        <v>12</v>
      </c>
      <c r="I25" s="21" t="s">
        <v>266</v>
      </c>
    </row>
    <row r="26" spans="1:10" ht="15.75">
      <c r="A26" s="75"/>
      <c r="B26" s="21" t="s">
        <v>174</v>
      </c>
      <c r="C26" s="22">
        <v>0</v>
      </c>
      <c r="D26" s="28">
        <v>-285.7</v>
      </c>
      <c r="F26" s="7">
        <v>-3</v>
      </c>
      <c r="G26" s="21" t="s">
        <v>174</v>
      </c>
      <c r="H26" s="7">
        <v>-4</v>
      </c>
      <c r="I26" s="7">
        <v>-3</v>
      </c>
      <c r="J26" s="7">
        <v>-2</v>
      </c>
    </row>
    <row r="27" spans="1:10" ht="15.75">
      <c r="A27" s="75"/>
      <c r="B27" s="7" t="s">
        <v>78</v>
      </c>
      <c r="C27" s="22">
        <v>1077</v>
      </c>
      <c r="D27" s="28">
        <v>-237</v>
      </c>
      <c r="F27" s="7">
        <v>4</v>
      </c>
      <c r="G27" s="33" t="s">
        <v>281</v>
      </c>
      <c r="H27" s="7">
        <v>4</v>
      </c>
      <c r="I27" s="7">
        <v>4</v>
      </c>
      <c r="J27" s="7">
        <v>4</v>
      </c>
    </row>
    <row r="28" spans="1:4" ht="12.75">
      <c r="A28" s="75"/>
      <c r="B28" s="7"/>
      <c r="C28" s="22"/>
      <c r="D28" s="28"/>
    </row>
    <row r="29" spans="1:4" ht="12.75">
      <c r="A29" s="75"/>
      <c r="B29" s="7"/>
      <c r="C29" s="22"/>
      <c r="D29" s="28"/>
    </row>
    <row r="30" spans="1:7" ht="15.75">
      <c r="A30" s="75"/>
      <c r="B30" s="7"/>
      <c r="C30" s="22"/>
      <c r="D30" s="28"/>
      <c r="G30" s="33" t="s">
        <v>190</v>
      </c>
    </row>
    <row r="31" spans="1:4" ht="12.75">
      <c r="A31" s="75"/>
      <c r="B31" s="7"/>
      <c r="C31" s="22"/>
      <c r="D31" s="28"/>
    </row>
    <row r="32" spans="1:4" ht="12.75">
      <c r="A32" s="75"/>
      <c r="B32" s="7"/>
      <c r="C32" s="22"/>
      <c r="D32" s="28"/>
    </row>
    <row r="33" spans="1:4" ht="15.75">
      <c r="A33" s="80"/>
      <c r="B33" s="17" t="s">
        <v>12</v>
      </c>
      <c r="C33" s="17" t="s">
        <v>76</v>
      </c>
      <c r="D33" s="19" t="s">
        <v>96</v>
      </c>
    </row>
    <row r="34" spans="1:4" ht="15.75">
      <c r="A34" s="80"/>
      <c r="B34" s="33" t="s">
        <v>190</v>
      </c>
      <c r="C34">
        <v>0</v>
      </c>
      <c r="D34">
        <f>4*D42-3*D26</f>
        <v>-180.9000000000001</v>
      </c>
    </row>
    <row r="35" spans="1:4" ht="12.75">
      <c r="A35" s="80"/>
      <c r="C35">
        <v>1077</v>
      </c>
      <c r="D35">
        <f>4*D43-3*D27</f>
        <v>-109.39999999999998</v>
      </c>
    </row>
    <row r="36" ht="12.75">
      <c r="A36" s="80"/>
    </row>
    <row r="37" ht="12.75">
      <c r="A37" s="80"/>
    </row>
    <row r="38" ht="12.75">
      <c r="A38" s="79"/>
    </row>
    <row r="39" ht="12.75">
      <c r="A39" s="78"/>
    </row>
    <row r="40" ht="12.75">
      <c r="A40" s="78"/>
    </row>
    <row r="41" spans="1:4" ht="15.75">
      <c r="A41" s="75"/>
      <c r="B41" s="17" t="s">
        <v>12</v>
      </c>
      <c r="C41" s="40" t="s">
        <v>76</v>
      </c>
      <c r="D41" s="19" t="s">
        <v>96</v>
      </c>
    </row>
    <row r="42" spans="1:4" ht="15.75">
      <c r="A42" s="75"/>
      <c r="B42" s="33" t="s">
        <v>281</v>
      </c>
      <c r="C42" s="43">
        <v>0</v>
      </c>
      <c r="D42" s="53">
        <v>-259.5</v>
      </c>
    </row>
    <row r="43" spans="1:4" ht="12.75">
      <c r="A43" s="75"/>
      <c r="B43" s="7" t="s">
        <v>78</v>
      </c>
      <c r="C43" s="43">
        <v>1077</v>
      </c>
      <c r="D43" s="53">
        <v>-205.1</v>
      </c>
    </row>
    <row r="44" ht="12.75">
      <c r="A44" s="75"/>
    </row>
    <row r="45" ht="12.75">
      <c r="A45" s="75"/>
    </row>
    <row r="46" ht="12.75">
      <c r="A46" s="75"/>
    </row>
    <row r="47" ht="12.75">
      <c r="A47" s="75"/>
    </row>
    <row r="48" ht="12.75">
      <c r="A48" s="75"/>
    </row>
    <row r="49" spans="1:7" ht="15.75">
      <c r="A49" s="80"/>
      <c r="B49" s="17" t="s">
        <v>14</v>
      </c>
      <c r="C49" s="40" t="s">
        <v>76</v>
      </c>
      <c r="D49" s="19" t="s">
        <v>96</v>
      </c>
      <c r="G49" t="s">
        <v>267</v>
      </c>
    </row>
    <row r="50" spans="1:4" ht="15.75">
      <c r="A50" s="80"/>
      <c r="B50" s="33" t="s">
        <v>109</v>
      </c>
      <c r="C50" s="43">
        <v>0</v>
      </c>
      <c r="D50" s="24">
        <v>-178.5</v>
      </c>
    </row>
    <row r="51" spans="1:4" ht="12.75">
      <c r="A51" s="80"/>
      <c r="C51" s="43">
        <v>1660</v>
      </c>
      <c r="D51" s="24">
        <f>D50+(D52-D50)/C52*C51</f>
        <v>-110.98621323529412</v>
      </c>
    </row>
    <row r="52" spans="1:4" ht="12.75">
      <c r="A52" s="80"/>
      <c r="B52" s="7" t="s">
        <v>78</v>
      </c>
      <c r="C52" s="43">
        <v>2176</v>
      </c>
      <c r="D52" s="24">
        <v>-90</v>
      </c>
    </row>
    <row r="53" spans="1:4" ht="12.75">
      <c r="A53" s="80"/>
      <c r="B53" s="44" t="s">
        <v>79</v>
      </c>
      <c r="C53" s="43">
        <v>2495</v>
      </c>
      <c r="D53" s="24">
        <v>-77.5</v>
      </c>
    </row>
    <row r="54" spans="1:4" ht="12.75">
      <c r="A54" s="79"/>
      <c r="B54" s="7" t="s">
        <v>77</v>
      </c>
      <c r="C54" s="43">
        <v>2603</v>
      </c>
      <c r="D54" s="24">
        <v>-75.5</v>
      </c>
    </row>
    <row r="55" spans="1:4" ht="12.75">
      <c r="A55" s="78"/>
      <c r="B55" s="7"/>
      <c r="C55" s="43"/>
      <c r="D55" s="24"/>
    </row>
    <row r="56" spans="1:4" ht="12.75">
      <c r="A56" s="78"/>
      <c r="B56" s="7"/>
      <c r="C56" s="43"/>
      <c r="D56" s="24"/>
    </row>
    <row r="57" spans="1:4" ht="15.75">
      <c r="A57" s="75"/>
      <c r="B57" s="17" t="s">
        <v>14</v>
      </c>
      <c r="C57" s="17" t="s">
        <v>76</v>
      </c>
      <c r="D57" s="19" t="s">
        <v>96</v>
      </c>
    </row>
    <row r="58" spans="1:4" ht="15.75">
      <c r="A58" s="75"/>
      <c r="B58" s="33" t="s">
        <v>191</v>
      </c>
      <c r="C58">
        <v>0</v>
      </c>
      <c r="D58" s="24">
        <f>4*D66-3*D50</f>
        <v>-26.5</v>
      </c>
    </row>
    <row r="59" spans="1:4" ht="12.75">
      <c r="A59" s="75"/>
      <c r="B59" s="7" t="s">
        <v>77</v>
      </c>
      <c r="C59">
        <v>1660</v>
      </c>
      <c r="D59" s="24">
        <f>4*D67-3*D51</f>
        <v>40.95863970588232</v>
      </c>
    </row>
    <row r="60" ht="12.75">
      <c r="A60" s="75"/>
    </row>
    <row r="61" ht="12.75">
      <c r="A61" s="75"/>
    </row>
    <row r="62" ht="12.75">
      <c r="A62" s="75"/>
    </row>
    <row r="63" ht="12.75">
      <c r="A63" s="75"/>
    </row>
    <row r="64" ht="12.75">
      <c r="A64" s="75"/>
    </row>
    <row r="65" spans="1:4" ht="15.75">
      <c r="A65" s="80"/>
      <c r="B65" s="17" t="s">
        <v>14</v>
      </c>
      <c r="C65" s="17" t="s">
        <v>76</v>
      </c>
      <c r="D65" s="20" t="s">
        <v>96</v>
      </c>
    </row>
    <row r="66" spans="1:4" ht="15.75">
      <c r="A66" s="80"/>
      <c r="B66" s="33" t="s">
        <v>282</v>
      </c>
      <c r="C66" s="43">
        <v>0</v>
      </c>
      <c r="D66" s="24">
        <v>-140.5</v>
      </c>
    </row>
    <row r="67" spans="1:4" ht="12.75">
      <c r="A67" s="80"/>
      <c r="B67" s="7" t="s">
        <v>77</v>
      </c>
      <c r="C67" s="43">
        <v>1660</v>
      </c>
      <c r="D67" s="24">
        <v>-73</v>
      </c>
    </row>
    <row r="68" ht="12.75">
      <c r="A68" s="80"/>
    </row>
    <row r="69" ht="12.75">
      <c r="A69" s="80"/>
    </row>
    <row r="70" ht="12.75">
      <c r="A70" s="79"/>
    </row>
    <row r="71" ht="12.75">
      <c r="A71" s="78"/>
    </row>
    <row r="72" ht="12.75">
      <c r="A72" s="78"/>
    </row>
    <row r="73" spans="1:8" ht="15.75">
      <c r="A73" s="75"/>
      <c r="B73" s="30" t="s">
        <v>15</v>
      </c>
      <c r="C73" s="34" t="s">
        <v>76</v>
      </c>
      <c r="D73" s="39" t="s">
        <v>96</v>
      </c>
      <c r="E73" s="54"/>
      <c r="F73" s="38"/>
      <c r="G73" s="54"/>
      <c r="H73" s="54"/>
    </row>
    <row r="74" spans="1:7" ht="12.75">
      <c r="A74" s="75"/>
      <c r="B74" s="30" t="s">
        <v>268</v>
      </c>
      <c r="C74" s="37">
        <v>0</v>
      </c>
      <c r="D74" s="23">
        <v>-80</v>
      </c>
      <c r="E74" s="54"/>
      <c r="G74" s="54"/>
    </row>
    <row r="75" spans="1:8" ht="12.75">
      <c r="A75" s="75"/>
      <c r="B75" s="38" t="s">
        <v>78</v>
      </c>
      <c r="C75" s="37">
        <v>1357</v>
      </c>
      <c r="D75" s="23">
        <v>-33</v>
      </c>
      <c r="E75" s="54"/>
      <c r="F75" s="38"/>
      <c r="G75" s="54"/>
      <c r="H75" s="54"/>
    </row>
    <row r="76" spans="1:8" ht="12.75">
      <c r="A76" s="75"/>
      <c r="B76" s="91" t="s">
        <v>77</v>
      </c>
      <c r="C76" s="37">
        <v>1509</v>
      </c>
      <c r="D76" s="23">
        <v>-28</v>
      </c>
      <c r="E76" s="54"/>
      <c r="F76" s="38"/>
      <c r="G76" s="54"/>
      <c r="H76" s="54"/>
    </row>
    <row r="77" spans="1:8" ht="12.75">
      <c r="A77" s="75"/>
      <c r="B77" s="91"/>
      <c r="C77" s="37">
        <v>1609</v>
      </c>
      <c r="E77" s="54"/>
      <c r="F77" s="38"/>
      <c r="G77" s="54"/>
      <c r="H77" s="54"/>
    </row>
    <row r="78" spans="1:8" ht="12.75">
      <c r="A78" s="75"/>
      <c r="B78" s="91"/>
      <c r="C78" s="37">
        <v>2500</v>
      </c>
      <c r="D78" s="23">
        <v>-9.5</v>
      </c>
      <c r="E78" s="54"/>
      <c r="F78" s="38"/>
      <c r="G78" s="54"/>
      <c r="H78" s="54"/>
    </row>
    <row r="79" spans="1:8" ht="12.75">
      <c r="A79" s="75"/>
      <c r="B79" s="38"/>
      <c r="C79" s="37"/>
      <c r="D79" s="23"/>
      <c r="E79" s="54"/>
      <c r="F79" s="38"/>
      <c r="G79" s="54"/>
      <c r="H79" s="54"/>
    </row>
    <row r="80" spans="1:8" ht="12.75">
      <c r="A80" s="75"/>
      <c r="B80" s="38"/>
      <c r="C80" s="37"/>
      <c r="D80" s="23"/>
      <c r="E80" s="54"/>
      <c r="F80" s="38"/>
      <c r="G80" s="54"/>
      <c r="H80" s="54"/>
    </row>
    <row r="81" spans="1:8" ht="15.75">
      <c r="A81" s="80"/>
      <c r="B81" s="21" t="s">
        <v>15</v>
      </c>
      <c r="C81" s="35" t="s">
        <v>76</v>
      </c>
      <c r="D81" s="39" t="s">
        <v>96</v>
      </c>
      <c r="E81" s="54"/>
      <c r="F81" s="38"/>
      <c r="G81" s="54"/>
      <c r="H81" s="54"/>
    </row>
    <row r="82" spans="1:8" ht="12.75">
      <c r="A82" s="80"/>
      <c r="B82" s="30" t="s">
        <v>269</v>
      </c>
      <c r="C82" s="37">
        <v>0</v>
      </c>
      <c r="D82" s="23">
        <f>2*D90-D74</f>
        <v>-69</v>
      </c>
      <c r="E82" s="54"/>
      <c r="G82" s="54"/>
      <c r="H82" s="54"/>
    </row>
    <row r="83" spans="1:8" ht="12.75">
      <c r="A83" s="80"/>
      <c r="B83" s="21"/>
      <c r="C83" s="37">
        <v>1357</v>
      </c>
      <c r="D83" s="23">
        <f>2*D91-D75</f>
        <v>1</v>
      </c>
      <c r="E83" s="54"/>
      <c r="F83" s="38"/>
      <c r="G83" s="54"/>
      <c r="H83" s="54"/>
    </row>
    <row r="84" spans="1:8" ht="12.75">
      <c r="A84" s="80"/>
      <c r="B84" s="21"/>
      <c r="C84">
        <v>1509</v>
      </c>
      <c r="D84" s="24">
        <v>3.841269841269842</v>
      </c>
      <c r="E84" s="54"/>
      <c r="F84" s="38"/>
      <c r="G84" s="54"/>
      <c r="H84" s="54"/>
    </row>
    <row r="85" spans="1:8" ht="12.75">
      <c r="A85" s="80"/>
      <c r="B85" s="21"/>
      <c r="C85" s="37">
        <v>1609</v>
      </c>
      <c r="D85" s="24">
        <v>7.133198789101918</v>
      </c>
      <c r="E85" s="54"/>
      <c r="F85" s="38"/>
      <c r="G85" s="54"/>
      <c r="H85" s="54"/>
    </row>
    <row r="86" spans="1:8" ht="12.75">
      <c r="A86" s="79"/>
      <c r="B86" s="30"/>
      <c r="C86" s="37"/>
      <c r="D86" s="23"/>
      <c r="E86" s="54"/>
      <c r="F86" s="38"/>
      <c r="G86" s="54"/>
      <c r="H86" s="54"/>
    </row>
    <row r="87" spans="1:2" ht="12.75">
      <c r="A87" s="78"/>
      <c r="B87" s="21"/>
    </row>
    <row r="88" spans="1:2" ht="12.75">
      <c r="A88" s="78"/>
      <c r="B88" s="21"/>
    </row>
    <row r="89" spans="1:4" ht="15.75">
      <c r="A89" s="75"/>
      <c r="B89" s="30" t="s">
        <v>15</v>
      </c>
      <c r="C89" s="35" t="s">
        <v>76</v>
      </c>
      <c r="D89" s="39" t="s">
        <v>96</v>
      </c>
    </row>
    <row r="90" spans="1:4" ht="12.75">
      <c r="A90" s="75"/>
      <c r="B90" s="30" t="s">
        <v>270</v>
      </c>
      <c r="C90" s="37">
        <v>0</v>
      </c>
      <c r="D90" s="23">
        <v>-74.5</v>
      </c>
    </row>
    <row r="91" spans="1:4" ht="12.75">
      <c r="A91" s="75"/>
      <c r="B91" s="38" t="s">
        <v>78</v>
      </c>
      <c r="C91" s="37">
        <v>1357</v>
      </c>
      <c r="D91" s="23">
        <v>-16</v>
      </c>
    </row>
    <row r="92" spans="1:3" ht="12.75">
      <c r="A92" s="75"/>
      <c r="C92">
        <v>1509</v>
      </c>
    </row>
    <row r="93" spans="1:4" ht="12.75">
      <c r="A93" s="75"/>
      <c r="B93" s="91" t="s">
        <v>77</v>
      </c>
      <c r="C93" s="37">
        <v>1609</v>
      </c>
      <c r="D93" s="23">
        <v>-9.5</v>
      </c>
    </row>
    <row r="94" spans="1:4" ht="12.75">
      <c r="A94" s="75"/>
      <c r="B94" s="38"/>
      <c r="C94" s="37">
        <v>1870</v>
      </c>
      <c r="D94" s="23">
        <v>-0.0001</v>
      </c>
    </row>
    <row r="95" ht="12.75">
      <c r="A95" s="75"/>
    </row>
    <row r="96" ht="12.75">
      <c r="A96" s="75"/>
    </row>
    <row r="97" spans="1:4" ht="15.75">
      <c r="A97" s="80"/>
      <c r="B97" s="17" t="s">
        <v>89</v>
      </c>
      <c r="C97" s="40" t="s">
        <v>76</v>
      </c>
      <c r="D97" s="19" t="s">
        <v>96</v>
      </c>
    </row>
    <row r="98" spans="1:4" ht="15.75">
      <c r="A98" s="80"/>
      <c r="B98" s="33" t="s">
        <v>178</v>
      </c>
      <c r="C98" s="43">
        <v>0</v>
      </c>
      <c r="D98" s="24">
        <v>-290.4</v>
      </c>
    </row>
    <row r="99" spans="1:4" ht="12.75">
      <c r="A99" s="80"/>
      <c r="B99" s="7" t="s">
        <v>78</v>
      </c>
      <c r="C99" s="43">
        <v>1090</v>
      </c>
      <c r="D99" s="24">
        <v>-245</v>
      </c>
    </row>
    <row r="100" ht="12.75">
      <c r="A100" s="80"/>
    </row>
    <row r="101" ht="12.75">
      <c r="A101" s="80"/>
    </row>
    <row r="102" ht="12.75">
      <c r="A102" s="79"/>
    </row>
    <row r="103" ht="12.75">
      <c r="A103" s="78"/>
    </row>
    <row r="104" ht="12.75">
      <c r="A104" s="78"/>
    </row>
    <row r="105" spans="1:4" ht="15.75">
      <c r="A105" s="75"/>
      <c r="B105" s="17" t="s">
        <v>89</v>
      </c>
      <c r="C105" s="40" t="s">
        <v>76</v>
      </c>
      <c r="D105" s="19" t="s">
        <v>96</v>
      </c>
    </row>
    <row r="106" spans="1:4" ht="15.75">
      <c r="A106" s="75"/>
      <c r="B106" s="33" t="s">
        <v>192</v>
      </c>
      <c r="C106" s="43">
        <v>0</v>
      </c>
      <c r="D106" s="7">
        <f>3*D114-2*D98</f>
        <v>-199.5000000000001</v>
      </c>
    </row>
    <row r="107" spans="1:4" ht="12.75">
      <c r="A107" s="75"/>
      <c r="C107" s="43">
        <v>1090</v>
      </c>
      <c r="D107" s="7">
        <f>3*D115-2*D99</f>
        <v>-136.0999999999999</v>
      </c>
    </row>
    <row r="108" spans="1:4" ht="12.75">
      <c r="A108" s="75"/>
      <c r="B108" s="7"/>
      <c r="C108" s="43"/>
      <c r="D108" s="24"/>
    </row>
    <row r="109" spans="1:4" ht="12.75">
      <c r="A109" s="75"/>
      <c r="B109" s="7"/>
      <c r="C109" s="43"/>
      <c r="D109" s="24"/>
    </row>
    <row r="110" spans="1:4" ht="12.75">
      <c r="A110" s="75"/>
      <c r="B110" s="44"/>
      <c r="C110" s="43"/>
      <c r="D110" s="24"/>
    </row>
    <row r="111" spans="1:4" ht="12.75">
      <c r="A111" s="75"/>
      <c r="B111" s="7"/>
      <c r="C111" s="43"/>
      <c r="D111" s="24"/>
    </row>
    <row r="112" spans="1:4" ht="12.75">
      <c r="A112" s="75"/>
      <c r="B112" s="7"/>
      <c r="C112" s="43"/>
      <c r="D112" s="24"/>
    </row>
    <row r="113" spans="1:4" ht="15.75">
      <c r="A113" s="80"/>
      <c r="B113" s="17" t="s">
        <v>89</v>
      </c>
      <c r="C113" s="40" t="s">
        <v>76</v>
      </c>
      <c r="D113" s="19" t="s">
        <v>96</v>
      </c>
    </row>
    <row r="114" spans="1:4" ht="15.75">
      <c r="A114" s="80"/>
      <c r="B114" s="33" t="s">
        <v>283</v>
      </c>
      <c r="C114" s="43">
        <v>0</v>
      </c>
      <c r="D114" s="24">
        <v>-260.1</v>
      </c>
    </row>
    <row r="115" spans="1:4" ht="12.75">
      <c r="A115" s="80"/>
      <c r="B115" s="44" t="s">
        <v>78</v>
      </c>
      <c r="C115" s="43">
        <v>1090</v>
      </c>
      <c r="D115" s="24">
        <v>-208.7</v>
      </c>
    </row>
    <row r="116" ht="12.75">
      <c r="A116" s="80"/>
    </row>
    <row r="117" ht="12.75">
      <c r="A117" s="80"/>
    </row>
    <row r="118" ht="12.75">
      <c r="A118" s="79"/>
    </row>
    <row r="119" ht="12.75">
      <c r="A119" s="78"/>
    </row>
    <row r="120" ht="12.75">
      <c r="A120" s="78"/>
    </row>
    <row r="121" spans="1:14" ht="15.75">
      <c r="A121" s="75"/>
      <c r="B121" s="17" t="s">
        <v>271</v>
      </c>
      <c r="C121" s="17" t="s">
        <v>76</v>
      </c>
      <c r="D121" s="19" t="s">
        <v>96</v>
      </c>
      <c r="F121" s="92" t="s">
        <v>271</v>
      </c>
      <c r="G121" s="92" t="s">
        <v>76</v>
      </c>
      <c r="H121" s="93" t="s">
        <v>96</v>
      </c>
      <c r="I121" s="94"/>
      <c r="J121" s="94"/>
      <c r="K121" s="94"/>
      <c r="L121" s="94"/>
      <c r="M121" s="94"/>
      <c r="N121" s="94"/>
    </row>
    <row r="122" spans="1:14" ht="12.75">
      <c r="A122" s="75"/>
      <c r="B122" s="21" t="s">
        <v>272</v>
      </c>
      <c r="C122" s="22">
        <v>0</v>
      </c>
      <c r="D122" s="28">
        <v>-130.4</v>
      </c>
      <c r="F122" s="95" t="s">
        <v>273</v>
      </c>
      <c r="G122" s="96">
        <v>0</v>
      </c>
      <c r="H122" s="97">
        <v>-142.1</v>
      </c>
      <c r="I122" s="94"/>
      <c r="J122" s="94" t="s">
        <v>274</v>
      </c>
      <c r="K122" s="94"/>
      <c r="L122" s="94"/>
      <c r="M122" s="94"/>
      <c r="N122" s="94"/>
    </row>
    <row r="123" spans="1:14" ht="12.75">
      <c r="A123" s="75"/>
      <c r="B123" s="7" t="s">
        <v>78</v>
      </c>
      <c r="C123" s="22">
        <v>1809</v>
      </c>
      <c r="D123" s="28">
        <v>-62.8</v>
      </c>
      <c r="F123" s="98" t="s">
        <v>77</v>
      </c>
      <c r="G123" s="96">
        <v>1642</v>
      </c>
      <c r="H123" s="97">
        <v>-75</v>
      </c>
      <c r="I123" s="94"/>
      <c r="J123" s="94"/>
      <c r="K123" s="94"/>
      <c r="L123" s="94"/>
      <c r="M123" s="94"/>
      <c r="N123" s="94"/>
    </row>
    <row r="124" spans="1:14" ht="12.75">
      <c r="A124" s="75"/>
      <c r="B124" s="7" t="s">
        <v>77</v>
      </c>
      <c r="C124" s="22">
        <v>1867</v>
      </c>
      <c r="D124" s="28">
        <v>-60.3</v>
      </c>
      <c r="F124" s="98" t="s">
        <v>78</v>
      </c>
      <c r="G124" s="96">
        <v>1809</v>
      </c>
      <c r="H124" s="97">
        <v>-71.9</v>
      </c>
      <c r="I124" s="94"/>
      <c r="J124" s="94"/>
      <c r="K124" s="94"/>
      <c r="L124" s="94"/>
      <c r="M124" s="94"/>
      <c r="N124" s="94"/>
    </row>
    <row r="125" spans="1:14" ht="12.75">
      <c r="A125" s="75"/>
      <c r="B125" s="7"/>
      <c r="C125" s="22"/>
      <c r="D125" s="28"/>
      <c r="F125" s="98"/>
      <c r="G125" s="96">
        <v>2000</v>
      </c>
      <c r="H125" s="97">
        <v>-67.9</v>
      </c>
      <c r="I125" s="94"/>
      <c r="J125" s="94"/>
      <c r="K125" s="94"/>
      <c r="L125" s="94"/>
      <c r="M125" s="94"/>
      <c r="N125" s="94"/>
    </row>
    <row r="126" spans="1:14" ht="12.75">
      <c r="A126" s="75"/>
      <c r="B126" s="7"/>
      <c r="C126" s="22"/>
      <c r="D126" s="28"/>
      <c r="F126" s="98"/>
      <c r="G126" s="96"/>
      <c r="H126" s="97"/>
      <c r="I126" s="94"/>
      <c r="J126" s="94"/>
      <c r="K126" s="94"/>
      <c r="L126" s="94"/>
      <c r="M126" s="94"/>
      <c r="N126" s="94"/>
    </row>
    <row r="127" spans="1:14" ht="12.75">
      <c r="A127" s="75"/>
      <c r="B127" s="7"/>
      <c r="C127" s="22"/>
      <c r="D127" s="28"/>
      <c r="F127" s="98"/>
      <c r="G127" s="96"/>
      <c r="H127" s="97"/>
      <c r="I127" s="94"/>
      <c r="J127" s="94"/>
      <c r="K127" s="94"/>
      <c r="L127" s="94"/>
      <c r="M127" s="94"/>
      <c r="N127" s="94"/>
    </row>
    <row r="128" spans="1:14" ht="12.75">
      <c r="A128" s="75"/>
      <c r="B128" s="7"/>
      <c r="C128" s="22"/>
      <c r="D128" s="28"/>
      <c r="F128" s="98"/>
      <c r="G128" s="96"/>
      <c r="H128" s="97"/>
      <c r="I128" s="94"/>
      <c r="J128" s="94"/>
      <c r="K128" s="94"/>
      <c r="L128" s="94"/>
      <c r="M128" s="94"/>
      <c r="N128" s="94"/>
    </row>
    <row r="129" spans="1:14" ht="15.75">
      <c r="A129" s="80"/>
      <c r="B129" s="17" t="s">
        <v>271</v>
      </c>
      <c r="C129" s="17" t="s">
        <v>76</v>
      </c>
      <c r="D129" s="19" t="s">
        <v>96</v>
      </c>
      <c r="F129" s="92" t="s">
        <v>271</v>
      </c>
      <c r="G129" s="92" t="s">
        <v>76</v>
      </c>
      <c r="H129" s="93" t="s">
        <v>96</v>
      </c>
      <c r="I129" s="94"/>
      <c r="J129" s="94"/>
      <c r="K129" s="94"/>
      <c r="L129" s="94"/>
      <c r="M129" s="94"/>
      <c r="N129" s="94"/>
    </row>
    <row r="130" spans="1:14" ht="12.75">
      <c r="A130" s="80"/>
      <c r="B130" s="21" t="s">
        <v>273</v>
      </c>
      <c r="C130" s="22">
        <v>0</v>
      </c>
      <c r="D130" s="28">
        <v>-142.1</v>
      </c>
      <c r="F130" s="95" t="s">
        <v>275</v>
      </c>
      <c r="G130" s="96">
        <v>0</v>
      </c>
      <c r="H130" s="97">
        <v>-129.2</v>
      </c>
      <c r="I130" s="94"/>
      <c r="J130" s="94" t="s">
        <v>276</v>
      </c>
      <c r="K130" s="94"/>
      <c r="L130" s="94"/>
      <c r="M130" s="94" t="s">
        <v>277</v>
      </c>
      <c r="N130" s="94"/>
    </row>
    <row r="131" spans="1:14" ht="12.75">
      <c r="A131" s="80"/>
      <c r="B131" s="7" t="s">
        <v>77</v>
      </c>
      <c r="C131" s="22">
        <v>1642</v>
      </c>
      <c r="D131" s="28">
        <v>-75</v>
      </c>
      <c r="F131" s="98" t="s">
        <v>78</v>
      </c>
      <c r="G131" s="96">
        <v>1809</v>
      </c>
      <c r="H131" s="97">
        <v>-55.5</v>
      </c>
      <c r="I131" s="94"/>
      <c r="J131" s="94"/>
      <c r="K131" s="94"/>
      <c r="L131" s="94"/>
      <c r="M131" s="94"/>
      <c r="N131" s="94"/>
    </row>
    <row r="132" spans="1:14" ht="12.75">
      <c r="A132" s="80"/>
      <c r="B132" s="7" t="s">
        <v>78</v>
      </c>
      <c r="C132" s="22">
        <v>1809</v>
      </c>
      <c r="D132" s="28">
        <v>-71.9</v>
      </c>
      <c r="F132" s="98"/>
      <c r="G132" s="96"/>
      <c r="H132" s="97"/>
      <c r="I132" s="94"/>
      <c r="J132" s="94"/>
      <c r="K132" s="94"/>
      <c r="L132" s="94"/>
      <c r="M132" s="96">
        <v>0</v>
      </c>
      <c r="N132" s="97">
        <f>4*(-130.4)-3*(-142.1)</f>
        <v>-95.30000000000007</v>
      </c>
    </row>
    <row r="133" spans="1:14" ht="12.75">
      <c r="A133" s="80"/>
      <c r="B133" s="7"/>
      <c r="C133" s="22">
        <v>2000</v>
      </c>
      <c r="D133" s="28">
        <v>-67.9</v>
      </c>
      <c r="F133" s="98"/>
      <c r="G133" s="96"/>
      <c r="H133" s="97"/>
      <c r="I133" s="94"/>
      <c r="J133" s="94"/>
      <c r="K133" s="94"/>
      <c r="L133" s="94"/>
      <c r="M133" s="94"/>
      <c r="N133" s="94"/>
    </row>
    <row r="134" spans="1:14" ht="12.75">
      <c r="A134" s="79"/>
      <c r="B134" s="7"/>
      <c r="C134" s="22"/>
      <c r="D134" s="28"/>
      <c r="F134" s="98"/>
      <c r="G134" s="96"/>
      <c r="H134" s="97"/>
      <c r="I134" s="94"/>
      <c r="J134" s="94"/>
      <c r="K134" s="94"/>
      <c r="L134" s="94"/>
      <c r="M134" s="94"/>
      <c r="N134" s="94"/>
    </row>
    <row r="135" spans="1:14" ht="12.75">
      <c r="A135" s="78"/>
      <c r="B135" s="7"/>
      <c r="C135" s="22"/>
      <c r="D135" s="28"/>
      <c r="F135" s="98"/>
      <c r="G135" s="96"/>
      <c r="H135" s="97"/>
      <c r="I135" s="94"/>
      <c r="J135" s="94"/>
      <c r="K135" s="94"/>
      <c r="L135" s="94"/>
      <c r="M135" s="94"/>
      <c r="N135" s="94"/>
    </row>
    <row r="136" spans="1:14" ht="12.75">
      <c r="A136" s="78"/>
      <c r="B136" s="7"/>
      <c r="C136" s="22"/>
      <c r="D136" s="28"/>
      <c r="F136" s="98"/>
      <c r="G136" s="96"/>
      <c r="H136" s="97"/>
      <c r="I136" s="94"/>
      <c r="J136" s="94"/>
      <c r="K136" s="94"/>
      <c r="L136" s="94"/>
      <c r="M136" s="94"/>
      <c r="N136" s="94"/>
    </row>
    <row r="137" spans="1:14" ht="15.75">
      <c r="A137" s="75"/>
      <c r="B137" s="17" t="s">
        <v>271</v>
      </c>
      <c r="C137" s="17" t="s">
        <v>76</v>
      </c>
      <c r="D137" s="19" t="s">
        <v>96</v>
      </c>
      <c r="F137" s="92" t="s">
        <v>271</v>
      </c>
      <c r="G137" s="92" t="s">
        <v>76</v>
      </c>
      <c r="H137" s="93" t="s">
        <v>96</v>
      </c>
      <c r="I137" s="94"/>
      <c r="J137" s="94"/>
      <c r="K137" s="94"/>
      <c r="L137" s="94"/>
      <c r="M137" s="94"/>
      <c r="N137" s="94"/>
    </row>
    <row r="138" spans="1:14" ht="12.75">
      <c r="A138" s="75"/>
      <c r="B138" s="21" t="s">
        <v>275</v>
      </c>
      <c r="C138" s="22">
        <v>0</v>
      </c>
      <c r="D138" s="28">
        <v>-129.2</v>
      </c>
      <c r="F138" s="95" t="s">
        <v>65</v>
      </c>
      <c r="G138" s="96">
        <v>0</v>
      </c>
      <c r="H138" s="97">
        <v>-130.4</v>
      </c>
      <c r="I138" s="94"/>
      <c r="J138" s="94" t="s">
        <v>278</v>
      </c>
      <c r="K138" s="94"/>
      <c r="L138" s="94"/>
      <c r="M138" s="94"/>
      <c r="N138" s="94"/>
    </row>
    <row r="139" spans="1:14" ht="12.75">
      <c r="A139" s="75"/>
      <c r="B139" s="7" t="s">
        <v>78</v>
      </c>
      <c r="C139" s="22">
        <v>1809</v>
      </c>
      <c r="D139" s="28">
        <v>-55.5</v>
      </c>
      <c r="F139" s="98"/>
      <c r="G139" s="94">
        <v>1642</v>
      </c>
      <c r="H139" s="97">
        <f>(-130.4+(-62.8-(-130.4))*1642/1809)</f>
        <v>-69.04057490326147</v>
      </c>
      <c r="I139" s="94"/>
      <c r="J139" s="94"/>
      <c r="K139" s="94"/>
      <c r="L139" s="94"/>
      <c r="M139" s="94"/>
      <c r="N139" s="94"/>
    </row>
    <row r="140" spans="1:14" ht="12.75">
      <c r="A140" s="75"/>
      <c r="B140" s="7"/>
      <c r="C140" s="22"/>
      <c r="D140" s="28"/>
      <c r="F140" s="98" t="s">
        <v>78</v>
      </c>
      <c r="G140" s="96">
        <v>1809</v>
      </c>
      <c r="H140" s="97">
        <v>-62.8</v>
      </c>
      <c r="I140" s="94"/>
      <c r="J140" s="94"/>
      <c r="K140" s="94"/>
      <c r="L140" s="94"/>
      <c r="M140" s="94"/>
      <c r="N140" s="94"/>
    </row>
    <row r="141" spans="1:14" ht="12.75">
      <c r="A141" s="75"/>
      <c r="F141" s="98" t="s">
        <v>77</v>
      </c>
      <c r="G141" s="96">
        <v>1867</v>
      </c>
      <c r="H141" s="97">
        <v>-60.3</v>
      </c>
      <c r="I141" s="94"/>
      <c r="J141" s="94" t="s">
        <v>279</v>
      </c>
      <c r="K141" s="94"/>
      <c r="L141" s="94"/>
      <c r="M141" s="94"/>
      <c r="N141" s="94"/>
    </row>
    <row r="142" spans="1:14" ht="12.75">
      <c r="A142" s="75"/>
      <c r="F142" s="98"/>
      <c r="G142" s="94"/>
      <c r="H142" s="94"/>
      <c r="I142" s="94"/>
      <c r="J142" s="94"/>
      <c r="K142" s="94"/>
      <c r="L142" s="94"/>
      <c r="M142" s="94"/>
      <c r="N142" s="94"/>
    </row>
    <row r="143" spans="1:14" ht="12.75">
      <c r="A143" s="75"/>
      <c r="F143" s="99"/>
      <c r="G143" s="97"/>
      <c r="H143" s="94"/>
      <c r="I143" s="94"/>
      <c r="J143" s="94"/>
      <c r="K143" s="94"/>
      <c r="L143" s="94"/>
      <c r="M143" s="94"/>
      <c r="N143" s="94"/>
    </row>
    <row r="144" spans="1:14" ht="12.75">
      <c r="A144" s="75"/>
      <c r="F144" s="99"/>
      <c r="G144" s="97"/>
      <c r="H144" s="94"/>
      <c r="I144" s="94"/>
      <c r="J144" s="94"/>
      <c r="K144" s="94"/>
      <c r="L144" s="94"/>
      <c r="M144" s="94"/>
      <c r="N144" s="94"/>
    </row>
    <row r="145" spans="1:4" ht="15.75">
      <c r="A145" s="80"/>
      <c r="B145" s="100" t="s">
        <v>28</v>
      </c>
      <c r="C145" s="100" t="s">
        <v>76</v>
      </c>
      <c r="D145" s="101" t="s">
        <v>96</v>
      </c>
    </row>
    <row r="146" spans="1:4" ht="15.75">
      <c r="A146" s="80"/>
      <c r="B146" s="16" t="s">
        <v>155</v>
      </c>
      <c r="C146" s="102">
        <v>0</v>
      </c>
      <c r="D146" s="103">
        <v>-184</v>
      </c>
    </row>
    <row r="147" spans="1:4" ht="12.75">
      <c r="A147" s="80"/>
      <c r="B147" s="78" t="s">
        <v>78</v>
      </c>
      <c r="C147" s="102">
        <v>1517</v>
      </c>
      <c r="D147" s="103">
        <v>-130</v>
      </c>
    </row>
    <row r="148" spans="1:4" ht="12.75">
      <c r="A148" s="80"/>
      <c r="B148" s="78" t="s">
        <v>77</v>
      </c>
      <c r="C148" s="102">
        <v>2054</v>
      </c>
      <c r="D148" s="103">
        <v>-108</v>
      </c>
    </row>
    <row r="149" spans="1:4" ht="12.75">
      <c r="A149" s="80"/>
      <c r="B149" s="78" t="s">
        <v>79</v>
      </c>
      <c r="C149" s="102">
        <v>2309</v>
      </c>
      <c r="D149" s="103">
        <v>-99</v>
      </c>
    </row>
    <row r="150" spans="1:4" ht="12.75">
      <c r="A150" s="79"/>
      <c r="B150" s="78"/>
      <c r="C150" s="102">
        <v>2500</v>
      </c>
      <c r="D150" s="103">
        <v>-89.5</v>
      </c>
    </row>
    <row r="151" spans="1:4" ht="12.75">
      <c r="A151" s="78"/>
      <c r="B151" s="7"/>
      <c r="C151" s="22"/>
      <c r="D151" s="28"/>
    </row>
    <row r="152" spans="1:4" ht="12.75">
      <c r="A152" s="78"/>
      <c r="B152" s="7"/>
      <c r="C152" s="22"/>
      <c r="D152" s="28"/>
    </row>
    <row r="153" spans="1:4" ht="15.75">
      <c r="A153" s="75"/>
      <c r="B153" s="17" t="s">
        <v>28</v>
      </c>
      <c r="C153" s="17" t="s">
        <v>76</v>
      </c>
      <c r="D153" s="19" t="s">
        <v>96</v>
      </c>
    </row>
    <row r="154" spans="1:4" ht="14.25">
      <c r="A154" s="75"/>
      <c r="B154" s="21" t="s">
        <v>119</v>
      </c>
      <c r="C154" s="22">
        <v>0</v>
      </c>
      <c r="D154" s="28">
        <f>3*D162-2*D146</f>
        <v>-95.5</v>
      </c>
    </row>
    <row r="155" spans="1:4" ht="12.75">
      <c r="A155" s="75"/>
      <c r="C155" s="22">
        <v>1517</v>
      </c>
      <c r="D155" s="28">
        <f>3*D163-2*D147</f>
        <v>-19</v>
      </c>
    </row>
    <row r="156" ht="12.75">
      <c r="A156" s="75"/>
    </row>
    <row r="157" ht="12.75">
      <c r="A157" s="75"/>
    </row>
    <row r="158" ht="12.75">
      <c r="A158" s="75"/>
    </row>
    <row r="159" ht="12.75">
      <c r="A159" s="75"/>
    </row>
    <row r="160" ht="12.75">
      <c r="A160" s="75"/>
    </row>
    <row r="161" spans="1:4" ht="15.75">
      <c r="A161" s="80"/>
      <c r="B161" s="100" t="s">
        <v>28</v>
      </c>
      <c r="C161" s="100" t="s">
        <v>76</v>
      </c>
      <c r="D161" s="101" t="s">
        <v>96</v>
      </c>
    </row>
    <row r="162" spans="1:4" ht="14.25">
      <c r="A162" s="80"/>
      <c r="B162" s="16" t="s">
        <v>284</v>
      </c>
      <c r="C162" s="102">
        <v>0</v>
      </c>
      <c r="D162" s="103">
        <v>-154.5</v>
      </c>
    </row>
    <row r="163" spans="1:4" ht="12.75">
      <c r="A163" s="80"/>
      <c r="B163" s="78" t="s">
        <v>78</v>
      </c>
      <c r="C163" s="102">
        <v>1517</v>
      </c>
      <c r="D163" s="103">
        <v>-93</v>
      </c>
    </row>
    <row r="164" spans="1:4" ht="12.75">
      <c r="A164" s="80"/>
      <c r="B164" s="78"/>
      <c r="C164" s="102">
        <v>1620</v>
      </c>
      <c r="D164" s="103">
        <v>-88.5</v>
      </c>
    </row>
    <row r="165" spans="1:4" ht="12.75">
      <c r="A165" s="80"/>
      <c r="B165" s="78"/>
      <c r="C165" s="102">
        <v>1120</v>
      </c>
      <c r="D165" s="103">
        <f>D162+(D163-D162)/C163*C165</f>
        <v>-109.09459459459458</v>
      </c>
    </row>
    <row r="166" spans="1:4" ht="12.75">
      <c r="A166" s="79"/>
      <c r="B166" s="7"/>
      <c r="C166" s="22"/>
      <c r="D166" s="28"/>
    </row>
    <row r="167" spans="1:4" ht="12.75">
      <c r="A167" s="78"/>
      <c r="B167" s="7"/>
      <c r="C167" s="22"/>
      <c r="D167" s="28"/>
    </row>
    <row r="168" spans="1:4" ht="12.75">
      <c r="A168" s="78"/>
      <c r="B168" s="7"/>
      <c r="C168" s="22"/>
      <c r="D168" s="28"/>
    </row>
    <row r="169" spans="1:4" ht="15.75">
      <c r="A169" s="75"/>
      <c r="B169" s="17" t="s">
        <v>28</v>
      </c>
      <c r="C169" s="17" t="s">
        <v>76</v>
      </c>
      <c r="D169" s="19" t="s">
        <v>96</v>
      </c>
    </row>
    <row r="170" spans="1:4" ht="14.25">
      <c r="A170" s="75"/>
      <c r="B170" s="55" t="s">
        <v>193</v>
      </c>
      <c r="C170" s="22">
        <v>0</v>
      </c>
      <c r="D170" s="28">
        <f>4*D178-3*D162</f>
        <v>-36.5</v>
      </c>
    </row>
    <row r="171" spans="1:4" ht="12.75">
      <c r="A171" s="75"/>
      <c r="C171">
        <v>1120</v>
      </c>
      <c r="D171" s="28">
        <f>4*D179-3*D165</f>
        <v>43.28378378378375</v>
      </c>
    </row>
    <row r="172" ht="12.75">
      <c r="A172" s="75"/>
    </row>
    <row r="173" ht="12.75">
      <c r="A173" s="75"/>
    </row>
    <row r="174" ht="12.75">
      <c r="A174" s="75"/>
    </row>
    <row r="175" ht="12.75">
      <c r="A175" s="75"/>
    </row>
    <row r="176" ht="12.75">
      <c r="A176" s="75"/>
    </row>
    <row r="177" spans="1:4" ht="15.75">
      <c r="A177" s="80"/>
      <c r="B177" s="100" t="s">
        <v>28</v>
      </c>
      <c r="C177" s="100" t="s">
        <v>76</v>
      </c>
      <c r="D177" s="101" t="s">
        <v>96</v>
      </c>
    </row>
    <row r="178" spans="1:4" ht="14.25">
      <c r="A178" s="80"/>
      <c r="B178" s="16" t="s">
        <v>285</v>
      </c>
      <c r="C178" s="102">
        <v>0</v>
      </c>
      <c r="D178" s="103">
        <v>-125</v>
      </c>
    </row>
    <row r="179" spans="1:4" ht="12.75">
      <c r="A179" s="80"/>
      <c r="B179" s="78"/>
      <c r="C179" s="102">
        <v>1120</v>
      </c>
      <c r="D179" s="103">
        <v>-71</v>
      </c>
    </row>
    <row r="180" spans="1:4" ht="12.75">
      <c r="A180" s="80"/>
      <c r="B180" s="80"/>
      <c r="C180" s="80"/>
      <c r="D180" s="80"/>
    </row>
    <row r="181" ht="12.75">
      <c r="A181" s="80"/>
    </row>
    <row r="182" ht="12.75">
      <c r="A182" s="79"/>
    </row>
    <row r="183" ht="12.75">
      <c r="A183" s="78"/>
    </row>
    <row r="184" ht="12.75">
      <c r="A184" s="78"/>
    </row>
    <row r="185" spans="1:4" ht="15.75">
      <c r="A185" s="75"/>
      <c r="B185" s="100" t="s">
        <v>32</v>
      </c>
      <c r="C185" s="100" t="s">
        <v>76</v>
      </c>
      <c r="D185" s="104" t="s">
        <v>96</v>
      </c>
    </row>
    <row r="186" spans="1:4" ht="14.25">
      <c r="A186" s="75"/>
      <c r="B186" s="16" t="s">
        <v>160</v>
      </c>
      <c r="C186" s="105">
        <v>0</v>
      </c>
      <c r="D186" s="106">
        <v>-192</v>
      </c>
    </row>
    <row r="187" spans="1:4" ht="12.75">
      <c r="A187" s="75"/>
      <c r="B187" s="80"/>
      <c r="C187" s="80">
        <v>1764</v>
      </c>
      <c r="D187" s="77">
        <f>D186+C187/C188*(D188-D186)</f>
        <v>-125.19386834986474</v>
      </c>
    </row>
    <row r="188" spans="1:4" ht="12.75">
      <c r="A188" s="75"/>
      <c r="B188" s="107" t="s">
        <v>77</v>
      </c>
      <c r="C188" s="105">
        <v>2218</v>
      </c>
      <c r="D188" s="106">
        <v>-108</v>
      </c>
    </row>
    <row r="189" spans="1:4" ht="12.75">
      <c r="A189" s="75"/>
      <c r="B189" s="107" t="s">
        <v>78</v>
      </c>
      <c r="C189" s="105">
        <v>3043</v>
      </c>
      <c r="D189" s="106">
        <v>-77</v>
      </c>
    </row>
    <row r="190" spans="1:4" ht="12.75">
      <c r="A190" s="75"/>
      <c r="B190" s="27"/>
      <c r="C190" s="25"/>
      <c r="D190" s="57"/>
    </row>
    <row r="191" spans="1:4" ht="12.75">
      <c r="A191" s="75"/>
      <c r="B191" s="27"/>
      <c r="C191" s="25"/>
      <c r="D191" s="57"/>
    </row>
    <row r="192" spans="1:4" ht="12.75">
      <c r="A192" s="75"/>
      <c r="B192" s="21"/>
      <c r="C192" s="31"/>
      <c r="D192" s="32"/>
    </row>
    <row r="193" spans="1:4" ht="16.5">
      <c r="A193" s="80"/>
      <c r="B193" s="21" t="s">
        <v>194</v>
      </c>
      <c r="C193" s="17" t="s">
        <v>76</v>
      </c>
      <c r="D193" s="20" t="s">
        <v>96</v>
      </c>
    </row>
    <row r="194" spans="1:4" ht="12.75">
      <c r="A194" s="80"/>
      <c r="C194">
        <v>0</v>
      </c>
      <c r="D194" s="24">
        <f>3*D202-2*D186</f>
        <v>-159</v>
      </c>
    </row>
    <row r="195" spans="1:4" ht="12.75">
      <c r="A195" s="80"/>
      <c r="B195" s="7" t="s">
        <v>77</v>
      </c>
      <c r="C195">
        <v>1764</v>
      </c>
      <c r="D195" s="24">
        <f>3*D203-2*D187</f>
        <v>-85.61226330027051</v>
      </c>
    </row>
    <row r="196" spans="1:4" ht="12.75">
      <c r="A196" s="80"/>
      <c r="D196" s="24"/>
    </row>
    <row r="197" ht="12.75">
      <c r="A197" s="80"/>
    </row>
    <row r="198" ht="12.75">
      <c r="A198" s="79"/>
    </row>
    <row r="199" ht="12.75">
      <c r="A199" s="78"/>
    </row>
    <row r="200" ht="12.75">
      <c r="A200" s="78"/>
    </row>
    <row r="201" spans="1:4" ht="15.75">
      <c r="A201" s="75"/>
      <c r="B201" s="100" t="s">
        <v>32</v>
      </c>
      <c r="C201" s="100" t="s">
        <v>76</v>
      </c>
      <c r="D201" s="104" t="s">
        <v>96</v>
      </c>
    </row>
    <row r="202" spans="1:4" ht="14.25">
      <c r="A202" s="75"/>
      <c r="B202" s="16" t="s">
        <v>286</v>
      </c>
      <c r="C202" s="105">
        <v>0</v>
      </c>
      <c r="D202" s="106">
        <v>-181</v>
      </c>
    </row>
    <row r="203" spans="1:4" ht="12.75">
      <c r="A203" s="75"/>
      <c r="B203" s="107" t="s">
        <v>77</v>
      </c>
      <c r="C203" s="105">
        <v>1764</v>
      </c>
      <c r="D203" s="106">
        <v>-112</v>
      </c>
    </row>
    <row r="204" ht="12.75">
      <c r="A204" s="75"/>
    </row>
    <row r="205" ht="12.75">
      <c r="A205" s="75"/>
    </row>
    <row r="206" ht="12.75">
      <c r="A206" s="75"/>
    </row>
    <row r="207" spans="1:4" ht="12.75">
      <c r="A207" s="75"/>
      <c r="B207" s="27"/>
      <c r="C207" s="25"/>
      <c r="D207" s="57"/>
    </row>
    <row r="208" spans="1:4" ht="12.75">
      <c r="A208" s="75"/>
      <c r="B208" s="21"/>
      <c r="C208" s="31"/>
      <c r="D208" s="32"/>
    </row>
    <row r="209" spans="1:4" ht="15.75">
      <c r="A209" s="80"/>
      <c r="B209" s="17" t="s">
        <v>32</v>
      </c>
      <c r="C209" s="17" t="s">
        <v>76</v>
      </c>
      <c r="D209" s="20" t="s">
        <v>96</v>
      </c>
    </row>
    <row r="210" spans="1:4" ht="14.25">
      <c r="A210" s="80"/>
      <c r="B210" s="21" t="s">
        <v>195</v>
      </c>
      <c r="C210">
        <v>0</v>
      </c>
      <c r="D210" s="24">
        <f>4*D218-3*D202</f>
        <v>-209</v>
      </c>
    </row>
    <row r="211" spans="1:4" ht="12.75">
      <c r="A211" s="80"/>
      <c r="B211" s="7" t="s">
        <v>78</v>
      </c>
      <c r="C211">
        <v>1764</v>
      </c>
      <c r="D211" s="24">
        <f>4*D219-3*D203</f>
        <v>-163.2546828787381</v>
      </c>
    </row>
    <row r="212" ht="12.75">
      <c r="A212" s="80"/>
    </row>
    <row r="213" ht="12.75">
      <c r="A213" s="80"/>
    </row>
    <row r="214" ht="12.75">
      <c r="A214" s="79"/>
    </row>
    <row r="215" ht="12.75">
      <c r="A215" s="78"/>
    </row>
    <row r="216" ht="12.75">
      <c r="A216" s="78"/>
    </row>
    <row r="217" spans="1:4" ht="15.75">
      <c r="A217" s="75"/>
      <c r="B217" s="100" t="s">
        <v>32</v>
      </c>
      <c r="C217" s="100" t="s">
        <v>76</v>
      </c>
      <c r="D217" s="104" t="s">
        <v>96</v>
      </c>
    </row>
    <row r="218" spans="1:4" ht="14.25">
      <c r="A218" s="75"/>
      <c r="B218" s="16" t="s">
        <v>287</v>
      </c>
      <c r="C218" s="105">
        <v>0</v>
      </c>
      <c r="D218" s="106">
        <v>-188</v>
      </c>
    </row>
    <row r="219" spans="1:4" ht="12.75">
      <c r="A219" s="75"/>
      <c r="B219" s="80"/>
      <c r="C219" s="80">
        <v>1764</v>
      </c>
      <c r="D219" s="77">
        <f>C219/C220*(D220-D218)+D218</f>
        <v>-124.81367071968452</v>
      </c>
    </row>
    <row r="220" spans="1:4" ht="12.75">
      <c r="A220" s="75"/>
      <c r="B220" s="80"/>
      <c r="C220" s="80">
        <v>2218</v>
      </c>
      <c r="D220" s="77">
        <f>D218+(C220-C218)/(C221-C218)*(D221-D218)</f>
        <v>-108.55142951035162</v>
      </c>
    </row>
    <row r="221" spans="1:4" ht="12.75">
      <c r="A221" s="75"/>
      <c r="B221" s="107" t="s">
        <v>78</v>
      </c>
      <c r="C221" s="105">
        <v>3043</v>
      </c>
      <c r="D221" s="106">
        <v>-79</v>
      </c>
    </row>
    <row r="222" spans="1:7" ht="12.75">
      <c r="A222" s="75"/>
      <c r="B222" s="107" t="s">
        <v>77</v>
      </c>
      <c r="C222" s="105">
        <v>3183</v>
      </c>
      <c r="D222" s="106">
        <v>-73.9</v>
      </c>
      <c r="E222" s="27"/>
      <c r="F222" s="25"/>
      <c r="G222" s="57"/>
    </row>
    <row r="223" ht="12.75">
      <c r="A223" s="75"/>
    </row>
    <row r="224" ht="12.75">
      <c r="A224" s="75"/>
    </row>
    <row r="225" spans="1:4" ht="15.75">
      <c r="A225" s="80"/>
      <c r="B225" s="100" t="s">
        <v>81</v>
      </c>
      <c r="C225" s="100" t="s">
        <v>76</v>
      </c>
      <c r="D225" s="104" t="s">
        <v>96</v>
      </c>
    </row>
    <row r="226" spans="1:4" ht="14.25">
      <c r="A226" s="80"/>
      <c r="B226" s="16" t="s">
        <v>187</v>
      </c>
      <c r="C226" s="105">
        <v>0</v>
      </c>
      <c r="D226" s="106">
        <v>-295.6</v>
      </c>
    </row>
    <row r="227" spans="1:4" ht="12.75">
      <c r="A227" s="80"/>
      <c r="B227" s="107" t="s">
        <v>78</v>
      </c>
      <c r="C227" s="105">
        <v>1638</v>
      </c>
      <c r="D227" s="106">
        <v>-224.1</v>
      </c>
    </row>
    <row r="228" spans="1:4" ht="12.75">
      <c r="A228" s="80"/>
      <c r="B228" s="27"/>
      <c r="C228" s="25"/>
      <c r="D228" s="26"/>
    </row>
    <row r="229" spans="1:4" ht="12.75">
      <c r="A229" s="80"/>
      <c r="B229" s="27"/>
      <c r="C229" s="25"/>
      <c r="D229" s="26"/>
    </row>
    <row r="230" spans="1:4" ht="12.75">
      <c r="A230" s="79"/>
      <c r="B230" s="27"/>
      <c r="C230" s="25"/>
      <c r="D230" s="26"/>
    </row>
    <row r="231" spans="1:4" ht="12.75">
      <c r="A231" s="78"/>
      <c r="B231" s="27"/>
      <c r="C231" s="25"/>
      <c r="D231" s="26"/>
    </row>
    <row r="232" spans="1:4" ht="12.75">
      <c r="A232" s="78"/>
      <c r="B232" s="21"/>
      <c r="C232" s="31"/>
      <c r="D232" s="32"/>
    </row>
    <row r="233" spans="1:4" ht="15.75">
      <c r="A233" s="75"/>
      <c r="B233" s="17" t="s">
        <v>81</v>
      </c>
      <c r="C233" s="17" t="s">
        <v>76</v>
      </c>
      <c r="D233" s="20" t="s">
        <v>96</v>
      </c>
    </row>
    <row r="234" spans="1:4" ht="14.25">
      <c r="A234" s="75"/>
      <c r="B234" s="21" t="s">
        <v>288</v>
      </c>
      <c r="C234" s="25">
        <v>0</v>
      </c>
      <c r="D234" s="26">
        <f>D242*9.524/1.17-D226*4.762/2*3</f>
        <v>-47.30253333333303</v>
      </c>
    </row>
    <row r="235" spans="1:4" ht="12.75">
      <c r="A235" s="75"/>
      <c r="C235" s="25">
        <v>1638</v>
      </c>
      <c r="D235" s="26">
        <f>D243*9.524/1.17-D227*4.762/2*3</f>
        <v>39.46151367521338</v>
      </c>
    </row>
    <row r="236" ht="12.75">
      <c r="A236" s="75"/>
    </row>
    <row r="237" ht="12.75">
      <c r="A237" s="75"/>
    </row>
    <row r="238" ht="12.75">
      <c r="A238" s="75"/>
    </row>
    <row r="239" ht="12.75">
      <c r="A239" s="75"/>
    </row>
    <row r="240" ht="12.75">
      <c r="A240" s="75"/>
    </row>
    <row r="241" spans="1:4" ht="15.75">
      <c r="A241" s="80"/>
      <c r="B241" s="100" t="s">
        <v>81</v>
      </c>
      <c r="C241" s="100" t="s">
        <v>76</v>
      </c>
      <c r="D241" s="104" t="s">
        <v>96</v>
      </c>
    </row>
    <row r="242" spans="1:4" ht="14.25">
      <c r="A242" s="80"/>
      <c r="B242" s="16" t="s">
        <v>172</v>
      </c>
      <c r="C242" s="105">
        <v>0</v>
      </c>
      <c r="D242" s="106">
        <v>-265.2</v>
      </c>
    </row>
    <row r="243" spans="1:4" ht="12.75">
      <c r="A243" s="80"/>
      <c r="B243" s="107" t="s">
        <v>78</v>
      </c>
      <c r="C243" s="105">
        <v>1638</v>
      </c>
      <c r="D243" s="106">
        <v>-191.8</v>
      </c>
    </row>
    <row r="244" ht="12.75">
      <c r="A244" s="80"/>
    </row>
    <row r="245" ht="12.75">
      <c r="A245" s="80"/>
    </row>
    <row r="246" ht="12.75">
      <c r="A246" s="79"/>
    </row>
    <row r="247" ht="12.75">
      <c r="A247" s="78"/>
    </row>
    <row r="248" ht="12.75">
      <c r="A248" s="78"/>
    </row>
    <row r="249" spans="1:5" ht="15.75">
      <c r="A249" s="75"/>
      <c r="B249" s="100" t="s">
        <v>55</v>
      </c>
      <c r="C249" s="100" t="s">
        <v>76</v>
      </c>
      <c r="D249" s="104" t="s">
        <v>96</v>
      </c>
      <c r="E249" s="80"/>
    </row>
    <row r="250" spans="1:5" ht="14.25">
      <c r="A250" s="75"/>
      <c r="B250" s="16" t="s">
        <v>161</v>
      </c>
      <c r="C250" s="105">
        <v>0</v>
      </c>
      <c r="D250" s="106">
        <v>-247.5</v>
      </c>
      <c r="E250" s="80"/>
    </row>
    <row r="251" spans="1:5" ht="12.75">
      <c r="A251" s="75"/>
      <c r="B251" s="107" t="s">
        <v>78</v>
      </c>
      <c r="C251" s="105">
        <v>1940</v>
      </c>
      <c r="D251" s="106">
        <v>-161</v>
      </c>
      <c r="E251" s="80"/>
    </row>
    <row r="252" spans="1:5" ht="12.75">
      <c r="A252" s="75"/>
      <c r="B252" s="107" t="s">
        <v>77</v>
      </c>
      <c r="C252" s="105">
        <v>2033</v>
      </c>
      <c r="D252" s="106">
        <v>-159</v>
      </c>
      <c r="E252" s="80"/>
    </row>
    <row r="253" spans="1:5" ht="12.75">
      <c r="A253" s="75"/>
      <c r="B253" s="47"/>
      <c r="C253" s="38">
        <v>2128</v>
      </c>
      <c r="D253" s="23">
        <f>D252+(C253-C252)/(C254-C252)*(D254-D252)</f>
        <v>-155.64346895074945</v>
      </c>
      <c r="E253" s="80"/>
    </row>
    <row r="254" spans="1:5" ht="12.75">
      <c r="A254" s="75"/>
      <c r="B254" s="47"/>
      <c r="C254" s="45">
        <v>2150</v>
      </c>
      <c r="D254" s="23">
        <f>D252+(C254-C252)/(C255-C252)*(D255-D252)</f>
        <v>-154.8661670235546</v>
      </c>
      <c r="E254" s="80"/>
    </row>
    <row r="255" spans="1:5" ht="12.75">
      <c r="A255" s="75"/>
      <c r="B255" s="107"/>
      <c r="C255" s="105">
        <v>2500</v>
      </c>
      <c r="D255" s="106">
        <v>-142.5</v>
      </c>
      <c r="E255" s="80"/>
    </row>
    <row r="256" spans="1:4" ht="12.75">
      <c r="A256" s="75"/>
      <c r="B256" s="21"/>
      <c r="C256" s="31"/>
      <c r="D256" s="32"/>
    </row>
    <row r="257" spans="1:4" ht="15.75">
      <c r="A257" s="80"/>
      <c r="B257" s="17" t="s">
        <v>55</v>
      </c>
      <c r="C257" s="17" t="s">
        <v>76</v>
      </c>
      <c r="D257" s="20" t="s">
        <v>96</v>
      </c>
    </row>
    <row r="258" spans="1:4" ht="14.25">
      <c r="A258" s="80"/>
      <c r="B258" s="21" t="s">
        <v>156</v>
      </c>
      <c r="C258" s="25">
        <v>0</v>
      </c>
      <c r="D258" s="26">
        <f>D266/(2/3)*2-D250*2</f>
        <v>-231</v>
      </c>
    </row>
    <row r="259" spans="1:4" ht="12.75">
      <c r="A259" s="80"/>
      <c r="C259" s="25">
        <v>1940</v>
      </c>
      <c r="D259" s="26">
        <f>D267/(2/3)*2-D251*2</f>
        <v>-152</v>
      </c>
    </row>
    <row r="260" spans="1:4" ht="12.75">
      <c r="A260" s="80"/>
      <c r="B260" s="7" t="s">
        <v>78</v>
      </c>
      <c r="C260" s="7">
        <v>2033</v>
      </c>
      <c r="D260" s="26">
        <f>D268/(2/3)*2-D252*2</f>
        <v>-147.3642857142857</v>
      </c>
    </row>
    <row r="261" spans="1:4" ht="12.75">
      <c r="A261" s="80"/>
      <c r="C261" s="7">
        <v>2128</v>
      </c>
      <c r="D261" s="26">
        <f>D269/(2/3)*2-D253*2</f>
        <v>-145.2559192413583</v>
      </c>
    </row>
    <row r="262" spans="1:4" ht="12.75">
      <c r="A262" s="79"/>
      <c r="B262" s="7" t="s">
        <v>77</v>
      </c>
      <c r="C262" s="7">
        <v>2150</v>
      </c>
      <c r="D262" s="26">
        <f>D270/(2/3)*2-D254*2</f>
        <v>-144.7676659528908</v>
      </c>
    </row>
    <row r="263" spans="1:3" ht="12.75">
      <c r="A263" s="78"/>
      <c r="C263" s="7"/>
    </row>
    <row r="264" ht="12.75">
      <c r="A264" s="78"/>
    </row>
    <row r="265" spans="1:5" ht="15.75">
      <c r="A265" s="75"/>
      <c r="B265" s="100" t="s">
        <v>55</v>
      </c>
      <c r="C265" s="100" t="s">
        <v>76</v>
      </c>
      <c r="D265" s="104" t="s">
        <v>96</v>
      </c>
      <c r="E265" s="80"/>
    </row>
    <row r="266" spans="1:5" ht="14.25">
      <c r="A266" s="75"/>
      <c r="B266" s="16" t="s">
        <v>289</v>
      </c>
      <c r="C266" s="105">
        <v>0</v>
      </c>
      <c r="D266" s="106">
        <v>-242</v>
      </c>
      <c r="E266" s="80"/>
    </row>
    <row r="267" spans="1:5" ht="12.75">
      <c r="A267" s="75"/>
      <c r="B267" s="107" t="s">
        <v>78</v>
      </c>
      <c r="C267" s="105">
        <v>1940</v>
      </c>
      <c r="D267" s="106">
        <v>-158</v>
      </c>
      <c r="E267" s="80"/>
    </row>
    <row r="268" spans="1:5" ht="12.75">
      <c r="A268" s="75"/>
      <c r="B268" s="54"/>
      <c r="C268" s="38">
        <v>2033</v>
      </c>
      <c r="D268" s="23">
        <f>D267+(C268-C267)/(C270-C267)*(D270-D267)</f>
        <v>-155.12142857142857</v>
      </c>
      <c r="E268" s="80"/>
    </row>
    <row r="269" spans="1:5" ht="12.75">
      <c r="A269" s="75"/>
      <c r="B269" s="54"/>
      <c r="C269" s="38">
        <v>2128</v>
      </c>
      <c r="D269" s="23">
        <f>D268+(C269-C268)/(C270-C268)*(D270-D268)</f>
        <v>-152.1809523809524</v>
      </c>
      <c r="E269" s="80"/>
    </row>
    <row r="270" spans="1:5" ht="12.75">
      <c r="A270" s="75"/>
      <c r="B270" s="107" t="s">
        <v>77</v>
      </c>
      <c r="C270" s="105">
        <v>2150</v>
      </c>
      <c r="D270" s="106">
        <v>-151.5</v>
      </c>
      <c r="E270" s="80"/>
    </row>
    <row r="271" spans="1:4" ht="12.75">
      <c r="A271" s="75"/>
      <c r="B271" s="27"/>
      <c r="C271" s="25"/>
      <c r="D271" s="26"/>
    </row>
    <row r="272" spans="1:4" ht="12.75">
      <c r="A272" s="75"/>
      <c r="B272" s="27"/>
      <c r="C272" s="31"/>
      <c r="D272" s="32"/>
    </row>
    <row r="273" spans="1:4" ht="15.75">
      <c r="A273" s="80"/>
      <c r="B273" s="17" t="s">
        <v>55</v>
      </c>
      <c r="C273" s="17" t="s">
        <v>76</v>
      </c>
      <c r="D273" s="20" t="s">
        <v>96</v>
      </c>
    </row>
    <row r="274" spans="1:4" ht="14.25">
      <c r="A274" s="80"/>
      <c r="B274" s="21" t="s">
        <v>197</v>
      </c>
      <c r="C274" s="25">
        <v>0</v>
      </c>
      <c r="D274" s="26">
        <f>D282*10-D266*9</f>
        <v>-192</v>
      </c>
    </row>
    <row r="275" spans="1:4" ht="12.75">
      <c r="A275" s="80"/>
      <c r="C275" s="25">
        <v>1940</v>
      </c>
      <c r="D275" s="26">
        <f>D283*10-D267*9</f>
        <v>-108</v>
      </c>
    </row>
    <row r="276" spans="1:4" ht="12.75">
      <c r="A276" s="80"/>
      <c r="C276" s="7">
        <v>2033</v>
      </c>
      <c r="D276" s="26">
        <f>D284*10-D268*9</f>
        <v>-100.17184873949577</v>
      </c>
    </row>
    <row r="277" spans="1:4" ht="12.75">
      <c r="A277" s="80"/>
      <c r="B277" s="7" t="s">
        <v>77</v>
      </c>
      <c r="C277" s="7">
        <v>2128</v>
      </c>
      <c r="D277" s="26">
        <f>D285*10-D269*9</f>
        <v>-92.17535014005603</v>
      </c>
    </row>
    <row r="278" spans="1:4" ht="12.75">
      <c r="A278" s="79"/>
      <c r="B278" s="7" t="s">
        <v>78</v>
      </c>
      <c r="C278" s="7">
        <v>2150</v>
      </c>
      <c r="D278" s="26">
        <f>D286*10-D270*9</f>
        <v>-90.32352941176464</v>
      </c>
    </row>
    <row r="279" spans="1:4" ht="12.75">
      <c r="A279" s="78"/>
      <c r="C279" s="7"/>
      <c r="D279" s="26"/>
    </row>
    <row r="280" ht="12.75">
      <c r="A280" s="78"/>
    </row>
    <row r="281" spans="1:5" ht="15.75">
      <c r="A281" s="75"/>
      <c r="B281" s="100" t="s">
        <v>55</v>
      </c>
      <c r="C281" s="100" t="s">
        <v>76</v>
      </c>
      <c r="D281" s="104" t="s">
        <v>96</v>
      </c>
      <c r="E281" s="80"/>
    </row>
    <row r="282" spans="1:5" ht="14.25">
      <c r="A282" s="75"/>
      <c r="B282" s="16" t="s">
        <v>290</v>
      </c>
      <c r="C282" s="105">
        <v>0</v>
      </c>
      <c r="D282" s="106">
        <v>-237</v>
      </c>
      <c r="E282" s="80"/>
    </row>
    <row r="283" spans="1:5" ht="12.75">
      <c r="A283" s="75"/>
      <c r="B283" s="107" t="s">
        <v>78</v>
      </c>
      <c r="C283" s="105">
        <v>1940</v>
      </c>
      <c r="D283" s="106">
        <v>-153</v>
      </c>
      <c r="E283" s="80"/>
    </row>
    <row r="284" spans="1:5" ht="12.75">
      <c r="A284" s="75"/>
      <c r="C284" s="38">
        <v>2033</v>
      </c>
      <c r="D284" s="23">
        <f>D283+(C284-C283)/(C287-C283)*(D287-D283)</f>
        <v>-149.6264705882353</v>
      </c>
      <c r="E284" s="80"/>
    </row>
    <row r="285" spans="1:5" ht="12.75">
      <c r="A285" s="75"/>
      <c r="C285" s="38">
        <v>2128</v>
      </c>
      <c r="D285" s="23">
        <f>D284+(C285-C284)/(C287-C284)*(D287-D284)</f>
        <v>-146.18039215686275</v>
      </c>
      <c r="E285" s="80"/>
    </row>
    <row r="286" spans="1:5" ht="12.75">
      <c r="A286" s="75"/>
      <c r="C286" s="38">
        <v>2150</v>
      </c>
      <c r="D286" s="23">
        <f>D285+(C286-C285)/(C287-C285)*(D287-D285)</f>
        <v>-145.38235294117646</v>
      </c>
      <c r="E286" s="80"/>
    </row>
    <row r="287" spans="1:5" ht="12.75">
      <c r="A287" s="75"/>
      <c r="B287" s="107" t="s">
        <v>77</v>
      </c>
      <c r="C287" s="105">
        <v>2450</v>
      </c>
      <c r="D287" s="106">
        <v>-134.5</v>
      </c>
      <c r="E287" s="80"/>
    </row>
    <row r="288" spans="1:5" ht="12.75">
      <c r="A288" s="75"/>
      <c r="B288" s="7"/>
      <c r="C288" s="105">
        <v>2500</v>
      </c>
      <c r="D288" s="106">
        <v>-133</v>
      </c>
      <c r="E288" s="80"/>
    </row>
    <row r="289" spans="1:4" ht="15.75">
      <c r="A289" s="80"/>
      <c r="B289" s="17" t="s">
        <v>55</v>
      </c>
      <c r="C289" s="17" t="s">
        <v>76</v>
      </c>
      <c r="D289" s="20" t="s">
        <v>96</v>
      </c>
    </row>
    <row r="290" spans="1:4" ht="14.25">
      <c r="A290" s="80"/>
      <c r="B290" s="30" t="s">
        <v>198</v>
      </c>
      <c r="C290" s="25">
        <f aca="true" t="shared" si="0" ref="C290:C296">C298</f>
        <v>0</v>
      </c>
      <c r="D290" s="26">
        <f aca="true" t="shared" si="1" ref="D290:D296">D298*6-D282*5</f>
        <v>-168</v>
      </c>
    </row>
    <row r="291" spans="1:4" ht="12.75">
      <c r="A291" s="80"/>
      <c r="B291" s="27"/>
      <c r="C291" s="25">
        <f t="shared" si="0"/>
        <v>1940</v>
      </c>
      <c r="D291" s="26">
        <f t="shared" si="1"/>
        <v>-90</v>
      </c>
    </row>
    <row r="292" spans="1:4" ht="12.75">
      <c r="A292" s="80"/>
      <c r="B292" s="27" t="s">
        <v>77</v>
      </c>
      <c r="C292" s="25">
        <f t="shared" si="0"/>
        <v>2033</v>
      </c>
      <c r="D292" s="26">
        <f t="shared" si="1"/>
        <v>-83.12296620775976</v>
      </c>
    </row>
    <row r="293" spans="1:4" ht="12.75">
      <c r="A293" s="80"/>
      <c r="B293" s="7" t="s">
        <v>78</v>
      </c>
      <c r="C293" s="25">
        <f t="shared" si="0"/>
        <v>2128</v>
      </c>
      <c r="D293" s="26">
        <f t="shared" si="1"/>
        <v>-76.09803921568619</v>
      </c>
    </row>
    <row r="294" spans="1:4" ht="12.75">
      <c r="A294" s="79"/>
      <c r="C294" s="25">
        <f t="shared" si="0"/>
        <v>2150</v>
      </c>
      <c r="D294" s="26">
        <f t="shared" si="1"/>
        <v>-75.4753320683111</v>
      </c>
    </row>
    <row r="295" spans="1:4" ht="12.75">
      <c r="A295" s="78"/>
      <c r="C295" s="25">
        <f t="shared" si="0"/>
        <v>2450</v>
      </c>
      <c r="D295" s="26">
        <f t="shared" si="1"/>
        <v>-66.98387096774195</v>
      </c>
    </row>
    <row r="296" spans="1:4" ht="13.5" thickBot="1">
      <c r="A296" s="78"/>
      <c r="C296" s="25">
        <f t="shared" si="0"/>
        <v>2500</v>
      </c>
      <c r="D296" s="26">
        <f t="shared" si="1"/>
        <v>-64</v>
      </c>
    </row>
    <row r="297" spans="1:5" ht="15.75">
      <c r="A297" s="75"/>
      <c r="B297" s="108" t="s">
        <v>55</v>
      </c>
      <c r="C297" s="109" t="s">
        <v>76</v>
      </c>
      <c r="D297" s="110" t="s">
        <v>96</v>
      </c>
      <c r="E297" s="111"/>
    </row>
    <row r="298" spans="1:5" ht="14.25">
      <c r="A298" s="75"/>
      <c r="B298" s="112" t="s">
        <v>291</v>
      </c>
      <c r="C298" s="113">
        <v>0</v>
      </c>
      <c r="D298" s="114">
        <v>-225.5</v>
      </c>
      <c r="E298" s="115"/>
    </row>
    <row r="299" spans="1:5" ht="12.75">
      <c r="A299" s="75"/>
      <c r="B299" s="116" t="s">
        <v>78</v>
      </c>
      <c r="C299" s="113">
        <v>1940</v>
      </c>
      <c r="D299" s="114">
        <v>-142.5</v>
      </c>
      <c r="E299" s="115"/>
    </row>
    <row r="300" spans="1:5" ht="12.75">
      <c r="A300" s="75"/>
      <c r="B300" s="117"/>
      <c r="C300" s="118">
        <v>2033</v>
      </c>
      <c r="D300" s="119">
        <f>D299+(C300-C299)/(C301-C299)*(D301-D299)</f>
        <v>-138.54255319148936</v>
      </c>
      <c r="E300" s="115"/>
    </row>
    <row r="301" spans="1:5" ht="12.75">
      <c r="A301" s="75"/>
      <c r="B301" s="116" t="s">
        <v>77</v>
      </c>
      <c r="C301" s="113">
        <v>2128</v>
      </c>
      <c r="D301" s="114">
        <v>-134.5</v>
      </c>
      <c r="E301" s="115"/>
    </row>
    <row r="302" spans="1:5" ht="12.75">
      <c r="A302" s="75"/>
      <c r="B302" s="120"/>
      <c r="C302" s="118">
        <v>2150</v>
      </c>
      <c r="D302" s="119">
        <f>D301+(C302-C301)/(C304-C301)*(D304-D301)</f>
        <v>-133.7311827956989</v>
      </c>
      <c r="E302" s="115"/>
    </row>
    <row r="303" spans="1:5" ht="12.75">
      <c r="A303" s="75"/>
      <c r="B303" s="121"/>
      <c r="C303" s="122">
        <v>2450</v>
      </c>
      <c r="D303" s="119">
        <f>D302+(C303-C302)/(C304-C302)*(D304-D302)</f>
        <v>-123.24731182795699</v>
      </c>
      <c r="E303" s="115"/>
    </row>
    <row r="304" spans="1:5" ht="13.5" thickBot="1">
      <c r="A304" s="75"/>
      <c r="B304" s="123"/>
      <c r="C304" s="124">
        <v>2500</v>
      </c>
      <c r="D304" s="125">
        <v>-121.5</v>
      </c>
      <c r="E304" s="126"/>
    </row>
    <row r="305" spans="1:5" ht="15.75">
      <c r="A305" s="80"/>
      <c r="B305" s="108" t="s">
        <v>56</v>
      </c>
      <c r="C305" s="109" t="s">
        <v>76</v>
      </c>
      <c r="D305" s="110" t="s">
        <v>96</v>
      </c>
      <c r="E305" s="111"/>
    </row>
    <row r="306" spans="1:5" ht="14.25">
      <c r="A306" s="80"/>
      <c r="B306" s="112" t="s">
        <v>132</v>
      </c>
      <c r="C306" s="113">
        <v>0</v>
      </c>
      <c r="D306" s="114">
        <v>-69</v>
      </c>
      <c r="E306" s="115"/>
    </row>
    <row r="307" spans="1:5" ht="12.75">
      <c r="A307" s="80"/>
      <c r="B307" s="116" t="s">
        <v>77</v>
      </c>
      <c r="C307" s="113">
        <v>573</v>
      </c>
      <c r="D307" s="114">
        <v>-52</v>
      </c>
      <c r="E307" s="115"/>
    </row>
    <row r="308" spans="1:5" ht="12.75">
      <c r="A308" s="80"/>
      <c r="B308" s="116" t="s">
        <v>78</v>
      </c>
      <c r="C308" s="113">
        <v>577</v>
      </c>
      <c r="D308" s="114">
        <v>-51</v>
      </c>
      <c r="E308" s="115"/>
    </row>
    <row r="309" spans="1:5" ht="12.75">
      <c r="A309" s="80"/>
      <c r="B309" s="116" t="s">
        <v>5</v>
      </c>
      <c r="C309" s="113">
        <v>773</v>
      </c>
      <c r="D309" s="114">
        <v>-43</v>
      </c>
      <c r="E309" s="115"/>
    </row>
    <row r="310" spans="1:5" ht="12.75">
      <c r="A310" s="79"/>
      <c r="B310" s="117"/>
      <c r="C310" s="122">
        <v>990</v>
      </c>
      <c r="D310" s="119">
        <f>D309+(C310-C309)/(C312-C309)*(D312-D309)</f>
        <v>-40.141843971631204</v>
      </c>
      <c r="E310" s="115"/>
    </row>
    <row r="311" spans="1:5" ht="12.75">
      <c r="A311" s="78"/>
      <c r="B311" s="127"/>
      <c r="C311" s="122">
        <v>1200</v>
      </c>
      <c r="D311" s="119">
        <f>D310+(C311-C310)/(C312-C310)*(D312-D310)</f>
        <v>-37.3758865248227</v>
      </c>
      <c r="E311" s="115"/>
    </row>
    <row r="312" spans="1:5" ht="13.5" thickBot="1">
      <c r="A312" s="78"/>
      <c r="B312" s="128" t="s">
        <v>79</v>
      </c>
      <c r="C312" s="124">
        <v>1760</v>
      </c>
      <c r="D312" s="125">
        <v>-30</v>
      </c>
      <c r="E312" s="129"/>
    </row>
    <row r="313" spans="1:4" ht="15.75">
      <c r="A313" s="75"/>
      <c r="B313" s="34" t="s">
        <v>56</v>
      </c>
      <c r="C313" s="34" t="s">
        <v>76</v>
      </c>
      <c r="D313" s="58" t="s">
        <v>96</v>
      </c>
    </row>
    <row r="314" spans="1:4" ht="14.25">
      <c r="A314" s="75"/>
      <c r="B314" s="30" t="s">
        <v>199</v>
      </c>
      <c r="C314" s="45">
        <v>0</v>
      </c>
      <c r="D314" s="46">
        <f aca="true" t="shared" si="2" ref="D314:D320">D322*1.5-D306/2</f>
        <v>-49.5</v>
      </c>
    </row>
    <row r="315" spans="1:4" ht="12.75">
      <c r="A315" s="75"/>
      <c r="B315" s="7" t="s">
        <v>78</v>
      </c>
      <c r="C315" s="7">
        <v>573</v>
      </c>
      <c r="D315" s="46">
        <f t="shared" si="2"/>
        <v>-13.31195840554593</v>
      </c>
    </row>
    <row r="316" spans="1:4" ht="12.75">
      <c r="A316" s="75"/>
      <c r="B316" s="47"/>
      <c r="C316" s="45">
        <v>577</v>
      </c>
      <c r="D316" s="46">
        <f t="shared" si="2"/>
        <v>-13.5</v>
      </c>
    </row>
    <row r="317" spans="1:4" ht="12.75">
      <c r="A317" s="75"/>
      <c r="B317" s="47" t="s">
        <v>79</v>
      </c>
      <c r="C317" s="45">
        <v>773</v>
      </c>
      <c r="D317" s="46">
        <f t="shared" si="2"/>
        <v>-5.398305084745765</v>
      </c>
    </row>
    <row r="318" spans="1:4" ht="12.75">
      <c r="A318" s="75"/>
      <c r="B318" s="47" t="s">
        <v>77</v>
      </c>
      <c r="C318" s="45">
        <v>990</v>
      </c>
      <c r="D318" s="46">
        <f t="shared" si="2"/>
        <v>6.570921985815602</v>
      </c>
    </row>
    <row r="319" spans="1:4" ht="12.75">
      <c r="A319" s="75"/>
      <c r="B319" s="27"/>
      <c r="C319" s="25">
        <v>1200</v>
      </c>
      <c r="D319" s="46">
        <f t="shared" si="2"/>
        <v>18.68644326241135</v>
      </c>
    </row>
    <row r="320" spans="1:4" ht="12.75">
      <c r="A320" s="75"/>
      <c r="B320" s="21"/>
      <c r="C320" s="25">
        <v>1760</v>
      </c>
      <c r="D320" s="46">
        <f t="shared" si="2"/>
        <v>15</v>
      </c>
    </row>
    <row r="321" spans="1:5" ht="15.75">
      <c r="A321" s="80"/>
      <c r="B321" s="100" t="s">
        <v>56</v>
      </c>
      <c r="C321" s="100" t="s">
        <v>76</v>
      </c>
      <c r="D321" s="104" t="s">
        <v>96</v>
      </c>
      <c r="E321" s="80"/>
    </row>
    <row r="322" spans="1:5" ht="14.25">
      <c r="A322" s="80"/>
      <c r="B322" s="16" t="s">
        <v>292</v>
      </c>
      <c r="C322" s="105">
        <v>0</v>
      </c>
      <c r="D322" s="106">
        <v>-56</v>
      </c>
      <c r="E322" s="80"/>
    </row>
    <row r="323" spans="1:4" ht="12.75">
      <c r="A323" s="80"/>
      <c r="C323" s="25">
        <v>573</v>
      </c>
      <c r="D323" s="23">
        <f>D322+(C323-C322)/(C324-C322)*(D324-D322)</f>
        <v>-26.207972270363953</v>
      </c>
    </row>
    <row r="324" spans="1:5" ht="12.75">
      <c r="A324" s="80"/>
      <c r="B324" s="107" t="s">
        <v>78</v>
      </c>
      <c r="C324" s="105">
        <v>577</v>
      </c>
      <c r="D324" s="106">
        <v>-26</v>
      </c>
      <c r="E324" s="80"/>
    </row>
    <row r="325" spans="1:4" ht="12.75">
      <c r="A325" s="80"/>
      <c r="C325" s="7">
        <v>773</v>
      </c>
      <c r="D325" s="23">
        <f>D324+(C325-C324)/(C326-C324)*(D326-D324)</f>
        <v>-17.93220338983051</v>
      </c>
    </row>
    <row r="326" spans="1:5" ht="12.75">
      <c r="A326" s="79"/>
      <c r="B326" s="107" t="s">
        <v>77</v>
      </c>
      <c r="C326" s="105">
        <v>990</v>
      </c>
      <c r="D326" s="106">
        <v>-9</v>
      </c>
      <c r="E326" s="80"/>
    </row>
    <row r="327" spans="1:5" ht="12.75">
      <c r="A327" s="78"/>
      <c r="B327" s="107"/>
      <c r="C327" s="105">
        <v>1200</v>
      </c>
      <c r="D327" s="106">
        <v>-0.001</v>
      </c>
      <c r="E327" s="80"/>
    </row>
    <row r="328" ht="12.75">
      <c r="A328" s="78"/>
    </row>
    <row r="329" spans="1:4" ht="15.75">
      <c r="A329" s="75"/>
      <c r="B329" s="100" t="s">
        <v>58</v>
      </c>
      <c r="C329" s="100" t="s">
        <v>76</v>
      </c>
      <c r="D329" s="104" t="s">
        <v>96</v>
      </c>
    </row>
    <row r="330" spans="1:4" ht="14.25">
      <c r="A330" s="75"/>
      <c r="B330" s="16" t="s">
        <v>167</v>
      </c>
      <c r="C330" s="105">
        <v>0</v>
      </c>
      <c r="D330" s="106">
        <v>-198.2</v>
      </c>
    </row>
    <row r="331" spans="1:4" ht="12.75">
      <c r="A331" s="75"/>
      <c r="B331" s="107" t="s">
        <v>78</v>
      </c>
      <c r="C331" s="105">
        <v>2190</v>
      </c>
      <c r="D331" s="106">
        <v>-116.5</v>
      </c>
    </row>
    <row r="332" spans="1:4" ht="12.75">
      <c r="A332" s="75"/>
      <c r="C332" s="45">
        <v>2240</v>
      </c>
      <c r="D332" s="23">
        <f>D331+(C332-C331)/(C333-C331)*(D333-D331)</f>
        <v>-112.4375</v>
      </c>
    </row>
    <row r="333" spans="1:4" ht="12.75">
      <c r="A333" s="75"/>
      <c r="B333" s="107" t="s">
        <v>77</v>
      </c>
      <c r="C333" s="105">
        <v>2350</v>
      </c>
      <c r="D333" s="106">
        <v>-103.5</v>
      </c>
    </row>
    <row r="334" spans="1:4" ht="12.75">
      <c r="A334" s="75"/>
      <c r="B334" s="107"/>
      <c r="C334" s="105">
        <v>2500</v>
      </c>
      <c r="D334" s="106">
        <v>-95</v>
      </c>
    </row>
    <row r="335" spans="1:4" ht="12.75">
      <c r="A335" s="75"/>
      <c r="B335" s="27"/>
      <c r="C335" s="25"/>
      <c r="D335" s="26"/>
    </row>
    <row r="336" spans="1:4" ht="12.75">
      <c r="A336" s="75"/>
      <c r="B336" s="21"/>
      <c r="C336" s="31"/>
      <c r="D336" s="32"/>
    </row>
    <row r="337" spans="1:4" ht="15.75">
      <c r="A337" s="80"/>
      <c r="B337" s="34" t="s">
        <v>58</v>
      </c>
      <c r="C337" s="34" t="s">
        <v>76</v>
      </c>
      <c r="D337" s="58" t="s">
        <v>96</v>
      </c>
    </row>
    <row r="338" spans="1:4" ht="14.25">
      <c r="A338" s="80"/>
      <c r="B338" s="30" t="s">
        <v>162</v>
      </c>
      <c r="C338" s="45">
        <v>0</v>
      </c>
      <c r="D338" s="46">
        <f>3*D346-2*D330</f>
        <v>-192.19999999999993</v>
      </c>
    </row>
    <row r="339" spans="1:4" ht="12.75">
      <c r="A339" s="80"/>
      <c r="B339" s="47"/>
      <c r="C339" s="45">
        <v>2190</v>
      </c>
      <c r="D339" s="46">
        <f>3*D348-2*D331</f>
        <v>-96.10000000000002</v>
      </c>
    </row>
    <row r="340" spans="1:4" ht="12.75">
      <c r="A340" s="80"/>
      <c r="B340" s="47" t="s">
        <v>77</v>
      </c>
      <c r="C340" s="45">
        <v>2240</v>
      </c>
      <c r="D340" s="46">
        <f>3*D349-2*D332</f>
        <v>-100.625</v>
      </c>
    </row>
    <row r="341" ht="12.75">
      <c r="A341" s="80"/>
    </row>
    <row r="342" ht="12.75">
      <c r="A342" s="79"/>
    </row>
    <row r="343" ht="12.75">
      <c r="A343" s="78"/>
    </row>
    <row r="344" ht="12.75">
      <c r="A344" s="78"/>
    </row>
    <row r="345" spans="1:4" ht="15.75">
      <c r="A345" s="75"/>
      <c r="B345" s="100" t="s">
        <v>58</v>
      </c>
      <c r="C345" s="100" t="s">
        <v>76</v>
      </c>
      <c r="D345" s="104" t="s">
        <v>96</v>
      </c>
    </row>
    <row r="346" spans="1:4" ht="14.25">
      <c r="A346" s="75"/>
      <c r="B346" s="16" t="s">
        <v>293</v>
      </c>
      <c r="C346" s="105">
        <v>0</v>
      </c>
      <c r="D346" s="106">
        <v>-196.2</v>
      </c>
    </row>
    <row r="347" spans="1:4" ht="12.75">
      <c r="A347" s="75"/>
      <c r="C347" s="7">
        <v>1818</v>
      </c>
      <c r="D347" s="23">
        <f>D346+(C347-C346)/(C348-C346)*(D348-D346)</f>
        <v>-124.3931506849315</v>
      </c>
    </row>
    <row r="348" spans="1:4" ht="12.75">
      <c r="A348" s="75"/>
      <c r="B348" s="107" t="s">
        <v>78</v>
      </c>
      <c r="C348" s="105">
        <v>2190</v>
      </c>
      <c r="D348" s="106">
        <v>-109.7</v>
      </c>
    </row>
    <row r="349" spans="1:4" ht="12.75">
      <c r="A349" s="75"/>
      <c r="B349" s="107" t="s">
        <v>77</v>
      </c>
      <c r="C349" s="105">
        <v>2240</v>
      </c>
      <c r="D349" s="106">
        <v>-108.5</v>
      </c>
    </row>
    <row r="350" spans="1:4" ht="12.75">
      <c r="A350" s="75"/>
      <c r="B350" s="27"/>
      <c r="C350" s="25"/>
      <c r="D350" s="26"/>
    </row>
    <row r="351" spans="1:4" ht="12.75">
      <c r="A351" s="75"/>
      <c r="B351" s="27"/>
      <c r="C351" s="25"/>
      <c r="D351" s="26"/>
    </row>
    <row r="352" spans="1:4" ht="12.75">
      <c r="A352" s="75"/>
      <c r="B352" s="21"/>
      <c r="C352" s="31"/>
      <c r="D352" s="32"/>
    </row>
    <row r="353" spans="1:9" ht="15.75">
      <c r="A353" s="80"/>
      <c r="B353" s="34" t="s">
        <v>58</v>
      </c>
      <c r="C353" s="34" t="s">
        <v>76</v>
      </c>
      <c r="D353" s="58" t="s">
        <v>96</v>
      </c>
      <c r="G353" s="100" t="s">
        <v>58</v>
      </c>
      <c r="H353" s="100" t="s">
        <v>76</v>
      </c>
      <c r="I353" s="104" t="s">
        <v>96</v>
      </c>
    </row>
    <row r="354" spans="1:9" ht="14.25">
      <c r="A354" s="80"/>
      <c r="B354" s="30" t="s">
        <v>200</v>
      </c>
      <c r="C354" s="45">
        <v>0</v>
      </c>
      <c r="D354" s="46">
        <f>4*D362-3*D346</f>
        <v>-83.40000000000009</v>
      </c>
      <c r="G354" s="16" t="s">
        <v>293</v>
      </c>
      <c r="H354" s="105">
        <v>0</v>
      </c>
      <c r="I354" s="106">
        <v>-196.2</v>
      </c>
    </row>
    <row r="355" spans="1:9" ht="12.75">
      <c r="A355" s="80"/>
      <c r="C355" s="130">
        <v>1609.9082934765765</v>
      </c>
      <c r="D355" s="131">
        <f>D354+(C355-C354)/(C357-C354)*(D357-D354)</f>
        <v>-33.29673866701099</v>
      </c>
      <c r="H355" s="7">
        <v>943</v>
      </c>
      <c r="I355" s="23">
        <f>I354+(H355-H354)/(H356-H354)*(I356-I354)</f>
        <v>-158.95365296803652</v>
      </c>
    </row>
    <row r="356" spans="1:9" ht="12.75">
      <c r="A356" s="80"/>
      <c r="H356" s="7">
        <v>1818</v>
      </c>
      <c r="I356" s="23">
        <f>I354+(H356-H354)/(H357-H354)*(I357-I354)</f>
        <v>-124.3931506849315</v>
      </c>
    </row>
    <row r="357" spans="1:9" ht="12.75">
      <c r="A357" s="80"/>
      <c r="B357" s="132" t="s">
        <v>77</v>
      </c>
      <c r="C357" s="133">
        <v>1818</v>
      </c>
      <c r="D357" s="134">
        <f>4*D364-3*D347</f>
        <v>-26.820547945205476</v>
      </c>
      <c r="G357" s="107" t="s">
        <v>78</v>
      </c>
      <c r="H357" s="105">
        <v>2190</v>
      </c>
      <c r="I357" s="106">
        <v>-109.7</v>
      </c>
    </row>
    <row r="358" spans="1:9" ht="12.75">
      <c r="A358" s="79"/>
      <c r="B358" s="135"/>
      <c r="C358" s="133">
        <v>2190</v>
      </c>
      <c r="D358" s="134">
        <f>4*D365-3*D348</f>
        <v>-54.89999999999998</v>
      </c>
      <c r="G358" s="107" t="s">
        <v>77</v>
      </c>
      <c r="H358" s="105">
        <v>2240</v>
      </c>
      <c r="I358" s="106">
        <v>-108.5</v>
      </c>
    </row>
    <row r="359" spans="1:4" ht="12.75">
      <c r="A359" s="78"/>
      <c r="B359" s="132" t="s">
        <v>78</v>
      </c>
      <c r="C359" s="133">
        <v>2240</v>
      </c>
      <c r="D359" s="134">
        <f>4*D366-3*D349</f>
        <v>-48.82258064516128</v>
      </c>
    </row>
    <row r="360" ht="12.75">
      <c r="A360" s="78"/>
    </row>
    <row r="361" spans="1:9" ht="15.75">
      <c r="A361" s="75"/>
      <c r="B361" s="100" t="s">
        <v>58</v>
      </c>
      <c r="C361" s="100" t="s">
        <v>76</v>
      </c>
      <c r="D361" s="104" t="s">
        <v>96</v>
      </c>
      <c r="G361" s="34" t="s">
        <v>58</v>
      </c>
      <c r="H361" s="34" t="s">
        <v>76</v>
      </c>
      <c r="I361" s="58" t="s">
        <v>96</v>
      </c>
    </row>
    <row r="362" spans="1:9" ht="14.25">
      <c r="A362" s="75"/>
      <c r="B362" s="16" t="s">
        <v>294</v>
      </c>
      <c r="C362" s="105">
        <v>0</v>
      </c>
      <c r="D362" s="106">
        <v>-168</v>
      </c>
      <c r="G362" s="30" t="s">
        <v>202</v>
      </c>
      <c r="H362" s="136">
        <v>1610</v>
      </c>
      <c r="I362" s="131">
        <f>I366+(H362-H366)/(H363-H366)*(I363-I366)</f>
        <v>-33.29628862695127</v>
      </c>
    </row>
    <row r="363" spans="1:9" ht="12.75">
      <c r="A363" s="75"/>
      <c r="C363" s="7">
        <v>943</v>
      </c>
      <c r="D363" s="23">
        <f>D362+(C363-C362)/(C364-C362)*(D364-D362)</f>
        <v>-132.72827282728272</v>
      </c>
      <c r="G363" s="47" t="s">
        <v>77</v>
      </c>
      <c r="H363" s="45">
        <v>1818</v>
      </c>
      <c r="I363" s="46">
        <f>I372*2.5-I356*1.5</f>
        <v>-32.275550636596336</v>
      </c>
    </row>
    <row r="364" spans="1:4" ht="12.75">
      <c r="A364" s="75"/>
      <c r="B364" s="107" t="s">
        <v>77</v>
      </c>
      <c r="C364" s="105">
        <v>1818</v>
      </c>
      <c r="D364" s="106">
        <v>-100</v>
      </c>
    </row>
    <row r="365" spans="1:9" ht="12.75">
      <c r="A365" s="75"/>
      <c r="B365" s="107" t="s">
        <v>78</v>
      </c>
      <c r="C365" s="105">
        <v>2190</v>
      </c>
      <c r="D365" s="106">
        <v>-96</v>
      </c>
      <c r="H365" s="133">
        <v>0</v>
      </c>
      <c r="I365" s="134">
        <f>I370*2.5-I354*1.5</f>
        <v>-79.45000000000005</v>
      </c>
    </row>
    <row r="366" spans="1:9" ht="12.75">
      <c r="A366" s="75"/>
      <c r="B366" s="7"/>
      <c r="C366" s="45">
        <v>2240</v>
      </c>
      <c r="D366" s="23">
        <f>D365+(C366-C365)/(C367-C365)*(D367-D365)</f>
        <v>-93.58064516129032</v>
      </c>
      <c r="H366" s="137">
        <v>943</v>
      </c>
      <c r="I366" s="134">
        <f>I371*2.5-I355*1.5</f>
        <v>-36.56952054794522</v>
      </c>
    </row>
    <row r="367" spans="1:9" ht="12.75">
      <c r="A367" s="75"/>
      <c r="B367" s="78"/>
      <c r="C367" s="76">
        <v>2500</v>
      </c>
      <c r="D367" s="77">
        <v>-81</v>
      </c>
      <c r="G367" s="132" t="s">
        <v>78</v>
      </c>
      <c r="H367" s="133">
        <v>2190</v>
      </c>
      <c r="I367" s="134">
        <f>I373*2.5-I357*1.5</f>
        <v>-30.44999999999999</v>
      </c>
    </row>
    <row r="368" spans="1:9" ht="12.75">
      <c r="A368" s="75"/>
      <c r="B368" s="7"/>
      <c r="C368" s="22"/>
      <c r="D368" s="28"/>
      <c r="G368" s="135"/>
      <c r="H368" s="133">
        <v>2240</v>
      </c>
      <c r="I368" s="134">
        <f>I374*2.5-I358*1.5</f>
        <v>162.75</v>
      </c>
    </row>
    <row r="369" spans="1:9" ht="15.75">
      <c r="A369" s="80"/>
      <c r="B369" s="34" t="s">
        <v>58</v>
      </c>
      <c r="C369" s="34" t="s">
        <v>76</v>
      </c>
      <c r="D369" s="58" t="s">
        <v>96</v>
      </c>
      <c r="G369" s="100" t="s">
        <v>58</v>
      </c>
      <c r="H369" s="100" t="s">
        <v>76</v>
      </c>
      <c r="I369" s="104" t="s">
        <v>96</v>
      </c>
    </row>
    <row r="370" spans="1:9" ht="14.25">
      <c r="A370" s="80"/>
      <c r="B370" s="30" t="s">
        <v>201</v>
      </c>
      <c r="C370" s="45">
        <v>0</v>
      </c>
      <c r="D370" s="46">
        <f>5*D378-4*D362</f>
        <v>-75.5</v>
      </c>
      <c r="G370" s="16" t="s">
        <v>295</v>
      </c>
      <c r="H370" s="105">
        <v>0</v>
      </c>
      <c r="I370" s="106">
        <v>-149.5</v>
      </c>
    </row>
    <row r="371" spans="1:9" ht="12.75">
      <c r="A371" s="80"/>
      <c r="B371" s="47" t="s">
        <v>77</v>
      </c>
      <c r="C371" s="45">
        <v>943</v>
      </c>
      <c r="D371" s="46">
        <f>5*D379-4*D363</f>
        <v>-19.08690869086911</v>
      </c>
      <c r="G371" s="107" t="s">
        <v>77</v>
      </c>
      <c r="H371" s="105">
        <v>943</v>
      </c>
      <c r="I371" s="106">
        <v>-110</v>
      </c>
    </row>
    <row r="372" spans="1:9" ht="12.75">
      <c r="A372" s="80"/>
      <c r="C372" s="130">
        <f>C355</f>
        <v>1609.9082934765765</v>
      </c>
      <c r="D372" s="131">
        <f>D371+(C372-C371)/(C374-C371)*(D374-D371)</f>
        <v>-33.296738667011</v>
      </c>
      <c r="E372" s="28"/>
      <c r="H372" s="7">
        <v>1818</v>
      </c>
      <c r="I372" s="23">
        <f>I371+(H372-H371)/(H373-H371)*(I373-I371)</f>
        <v>-87.54611066559744</v>
      </c>
    </row>
    <row r="373" spans="1:9" ht="12.75">
      <c r="A373" s="80"/>
      <c r="G373" s="107" t="s">
        <v>78</v>
      </c>
      <c r="H373" s="105">
        <v>2190</v>
      </c>
      <c r="I373" s="106">
        <v>-78</v>
      </c>
    </row>
    <row r="374" spans="1:4" ht="12.75">
      <c r="A374" s="79"/>
      <c r="B374" s="132" t="s">
        <v>78</v>
      </c>
      <c r="C374" s="137">
        <v>1818</v>
      </c>
      <c r="D374" s="134">
        <f>5*D380-4*D364</f>
        <v>-37.730553327987195</v>
      </c>
    </row>
    <row r="375" spans="1:4" ht="12.75">
      <c r="A375" s="78"/>
      <c r="B375" s="135"/>
      <c r="C375" s="133">
        <v>2190</v>
      </c>
      <c r="D375" s="134">
        <f>5*D381-4*D365</f>
        <v>-6</v>
      </c>
    </row>
    <row r="376" ht="12.75">
      <c r="A376" s="78"/>
    </row>
    <row r="377" spans="1:4" ht="15.75">
      <c r="A377" s="75"/>
      <c r="B377" s="100" t="s">
        <v>58</v>
      </c>
      <c r="C377" s="100" t="s">
        <v>76</v>
      </c>
      <c r="D377" s="104" t="s">
        <v>96</v>
      </c>
    </row>
    <row r="378" spans="1:4" ht="14.25">
      <c r="A378" s="75"/>
      <c r="B378" s="16" t="s">
        <v>295</v>
      </c>
      <c r="C378" s="105">
        <v>0</v>
      </c>
      <c r="D378" s="106">
        <v>-149.5</v>
      </c>
    </row>
    <row r="379" spans="1:4" ht="12.75">
      <c r="A379" s="75"/>
      <c r="B379" s="107" t="s">
        <v>77</v>
      </c>
      <c r="C379" s="105">
        <v>943</v>
      </c>
      <c r="D379" s="106">
        <v>-110</v>
      </c>
    </row>
    <row r="380" spans="1:4" ht="12.75">
      <c r="A380" s="75"/>
      <c r="C380" s="7">
        <v>1818</v>
      </c>
      <c r="D380" s="23">
        <f>D379+(C380-C379)/(C381-C379)*(D381-D379)</f>
        <v>-87.54611066559744</v>
      </c>
    </row>
    <row r="381" spans="1:4" ht="12.75">
      <c r="A381" s="75"/>
      <c r="B381" s="107" t="s">
        <v>78</v>
      </c>
      <c r="C381" s="105">
        <v>2190</v>
      </c>
      <c r="D381" s="106">
        <v>-78</v>
      </c>
    </row>
    <row r="382" ht="12.75">
      <c r="A382" s="75"/>
    </row>
    <row r="383" ht="12.75">
      <c r="A383" s="75"/>
    </row>
    <row r="384" ht="12.75">
      <c r="A384" s="75"/>
    </row>
    <row r="385" spans="1:4" ht="15.75">
      <c r="A385" s="80"/>
      <c r="B385" s="17" t="s">
        <v>18</v>
      </c>
      <c r="C385" s="18" t="s">
        <v>76</v>
      </c>
      <c r="D385" s="19" t="s">
        <v>96</v>
      </c>
    </row>
    <row r="386" spans="1:4" ht="14.25">
      <c r="A386" s="80"/>
      <c r="B386" s="21" t="s">
        <v>129</v>
      </c>
      <c r="C386" s="22">
        <v>0</v>
      </c>
      <c r="D386" s="24">
        <v>-129</v>
      </c>
    </row>
    <row r="387" spans="1:4" ht="12.75">
      <c r="A387" s="80"/>
      <c r="B387" s="7" t="s">
        <v>78</v>
      </c>
      <c r="C387" s="22">
        <v>1210</v>
      </c>
      <c r="D387" s="24">
        <v>-73</v>
      </c>
    </row>
    <row r="388" spans="1:4" ht="12.75">
      <c r="A388" s="80"/>
      <c r="B388" s="7" t="s">
        <v>77</v>
      </c>
      <c r="C388" s="22">
        <v>1389</v>
      </c>
      <c r="D388" s="24">
        <v>-64</v>
      </c>
    </row>
    <row r="389" spans="1:4" ht="12.75">
      <c r="A389" s="80"/>
      <c r="B389" s="7"/>
      <c r="C389" s="22">
        <v>2500</v>
      </c>
      <c r="D389" s="24">
        <v>-19</v>
      </c>
    </row>
    <row r="390" spans="1:4" ht="12.75">
      <c r="A390" s="79"/>
      <c r="B390" s="7"/>
      <c r="C390" s="22"/>
      <c r="D390" s="24"/>
    </row>
    <row r="391" spans="1:4" ht="12.75">
      <c r="A391" s="78"/>
      <c r="C391" s="22"/>
      <c r="D391" s="28"/>
    </row>
    <row r="392" spans="1:4" ht="12.75">
      <c r="A392" s="78"/>
      <c r="C392" s="22"/>
      <c r="D392" s="28"/>
    </row>
    <row r="393" spans="1:4" ht="15.75">
      <c r="A393" s="75"/>
      <c r="B393" s="17" t="s">
        <v>18</v>
      </c>
      <c r="C393" s="18" t="s">
        <v>76</v>
      </c>
      <c r="D393" s="19" t="s">
        <v>96</v>
      </c>
    </row>
    <row r="394" spans="1:4" ht="14.25">
      <c r="A394" s="75"/>
      <c r="B394" s="21" t="s">
        <v>136</v>
      </c>
      <c r="C394" s="22">
        <v>0</v>
      </c>
      <c r="D394" s="24">
        <v>-16</v>
      </c>
    </row>
    <row r="395" spans="1:4" ht="12.75">
      <c r="A395" s="75"/>
      <c r="B395" s="7" t="s">
        <v>78</v>
      </c>
      <c r="C395" s="22">
        <v>1210</v>
      </c>
      <c r="D395" s="24">
        <v>-67.4</v>
      </c>
    </row>
    <row r="396" spans="1:4" ht="12.75">
      <c r="A396" s="75"/>
      <c r="B396" s="7"/>
      <c r="C396" s="22">
        <v>2000</v>
      </c>
      <c r="D396" s="24">
        <v>-85.3</v>
      </c>
    </row>
    <row r="397" ht="12.75">
      <c r="A397" s="75"/>
    </row>
    <row r="398" ht="12.75">
      <c r="A398" s="75"/>
    </row>
    <row r="399" ht="12.75">
      <c r="A399" s="75"/>
    </row>
    <row r="400" ht="12.75">
      <c r="A400" s="75"/>
    </row>
    <row r="401" spans="1:4" ht="15.75">
      <c r="A401" s="80"/>
      <c r="B401" s="21" t="s">
        <v>2</v>
      </c>
      <c r="C401" s="18" t="s">
        <v>76</v>
      </c>
      <c r="D401" s="19" t="s">
        <v>96</v>
      </c>
    </row>
    <row r="402" spans="1:4" ht="15">
      <c r="A402" s="80"/>
      <c r="B402" s="21" t="s">
        <v>565</v>
      </c>
      <c r="C402" s="149">
        <v>298</v>
      </c>
      <c r="D402" s="151">
        <v>-102.39521261347348</v>
      </c>
    </row>
    <row r="403" spans="1:4" ht="15">
      <c r="A403" s="80"/>
      <c r="C403" s="150">
        <v>933</v>
      </c>
      <c r="D403" s="152">
        <v>-129.545016722408</v>
      </c>
    </row>
    <row r="404" spans="1:4" ht="15">
      <c r="A404" s="80"/>
      <c r="C404" s="150">
        <v>2000</v>
      </c>
      <c r="D404" s="152">
        <v>-155.08862876254182</v>
      </c>
    </row>
    <row r="405" ht="12.75">
      <c r="A405" s="80"/>
    </row>
    <row r="406" ht="12.75">
      <c r="A406" s="79"/>
    </row>
    <row r="407" ht="12.75">
      <c r="A407" s="78"/>
    </row>
    <row r="408" ht="12.75">
      <c r="A408" s="78"/>
    </row>
    <row r="409" ht="12.75">
      <c r="A409" s="75"/>
    </row>
    <row r="410" ht="12.75">
      <c r="A410" s="75"/>
    </row>
    <row r="411" ht="12.75">
      <c r="A411" s="75"/>
    </row>
    <row r="412" ht="12.75">
      <c r="A412" s="75"/>
    </row>
    <row r="413" ht="12.75">
      <c r="A413" s="75"/>
    </row>
    <row r="414" ht="12.75">
      <c r="A414" s="75"/>
    </row>
    <row r="415" ht="12.75">
      <c r="A415" s="75"/>
    </row>
    <row r="416" ht="12.75">
      <c r="A416" s="75"/>
    </row>
    <row r="417" ht="12.75">
      <c r="A417" s="80"/>
    </row>
    <row r="418" ht="12.75">
      <c r="A418" s="80"/>
    </row>
    <row r="419" ht="12.75">
      <c r="A419" s="80"/>
    </row>
    <row r="420" ht="12.75">
      <c r="A420" s="80"/>
    </row>
    <row r="421" ht="12.75">
      <c r="A421" s="80"/>
    </row>
    <row r="422" ht="12.75">
      <c r="A422" s="79"/>
    </row>
    <row r="423" ht="12.75">
      <c r="A423" s="78"/>
    </row>
    <row r="424" ht="12.75">
      <c r="A424" s="78"/>
    </row>
    <row r="425" ht="12.75">
      <c r="A425" s="75"/>
    </row>
    <row r="426" ht="12.75">
      <c r="A426" s="75"/>
    </row>
    <row r="427" ht="12.75">
      <c r="A427" s="75"/>
    </row>
    <row r="428" ht="12.75">
      <c r="A428" s="75"/>
    </row>
    <row r="429" ht="12.75">
      <c r="A429" s="75"/>
    </row>
    <row r="430" ht="12.75">
      <c r="A430" s="75"/>
    </row>
    <row r="431" ht="12.75">
      <c r="A431" s="75"/>
    </row>
    <row r="432" ht="12.75">
      <c r="A432" s="75"/>
    </row>
    <row r="433" ht="12.75">
      <c r="A433" s="80"/>
    </row>
    <row r="434" ht="12.75">
      <c r="A434" s="80"/>
    </row>
    <row r="435" ht="12.75">
      <c r="A435" s="80"/>
    </row>
    <row r="436" ht="12.75">
      <c r="A436" s="80"/>
    </row>
    <row r="437" ht="12.75">
      <c r="A437" s="80"/>
    </row>
    <row r="438" ht="12.75">
      <c r="A438" s="79"/>
    </row>
    <row r="439" ht="12.75">
      <c r="A439" s="78"/>
    </row>
    <row r="440" ht="12.75">
      <c r="A440" s="78"/>
    </row>
    <row r="441" ht="12.75">
      <c r="A441" s="75"/>
    </row>
    <row r="442" ht="12.75">
      <c r="A442" s="75"/>
    </row>
    <row r="443" ht="12.75">
      <c r="A443" s="75"/>
    </row>
    <row r="444" ht="12.75">
      <c r="A444" s="75"/>
    </row>
    <row r="445" ht="12.75">
      <c r="A445" s="75"/>
    </row>
    <row r="446" ht="12.75">
      <c r="A446" s="75"/>
    </row>
    <row r="447" ht="12.75">
      <c r="A447" s="75"/>
    </row>
    <row r="448" ht="12.75">
      <c r="A448" s="75"/>
    </row>
    <row r="449" ht="12.75">
      <c r="A449" s="80"/>
    </row>
    <row r="450" ht="12.75">
      <c r="A450" s="80"/>
    </row>
    <row r="451" ht="12.75">
      <c r="A451" s="80"/>
    </row>
    <row r="452" ht="12.75">
      <c r="A452" s="80"/>
    </row>
    <row r="453" ht="12.75">
      <c r="A453" s="80"/>
    </row>
    <row r="454" ht="12.75">
      <c r="A454" s="79"/>
    </row>
    <row r="455" ht="12.75">
      <c r="A455" s="78"/>
    </row>
    <row r="456" ht="12.75">
      <c r="A456" s="78"/>
    </row>
    <row r="457" ht="12.75">
      <c r="A457" s="75"/>
    </row>
    <row r="458" ht="12.75">
      <c r="A458" s="75"/>
    </row>
    <row r="459" ht="12.75">
      <c r="A459" s="75"/>
    </row>
    <row r="460" ht="12.75">
      <c r="A460" s="75"/>
    </row>
    <row r="461" ht="12.75">
      <c r="A461" s="75"/>
    </row>
    <row r="462" ht="12.75">
      <c r="A462" s="75"/>
    </row>
    <row r="463" ht="12.75">
      <c r="A463" s="75"/>
    </row>
    <row r="464" ht="12.75">
      <c r="A464" s="75"/>
    </row>
    <row r="465" ht="12.75">
      <c r="A465" s="80"/>
    </row>
    <row r="466" ht="12.75">
      <c r="A466" s="80"/>
    </row>
    <row r="467" ht="12.75">
      <c r="A467" s="80"/>
    </row>
    <row r="468" ht="12.75">
      <c r="A468" s="80"/>
    </row>
    <row r="469" ht="12.75">
      <c r="A469" s="80"/>
    </row>
    <row r="470" ht="12.75">
      <c r="A470" s="79"/>
    </row>
    <row r="471" ht="12.75">
      <c r="A471" s="78"/>
    </row>
    <row r="472" ht="12.75">
      <c r="A472" s="78"/>
    </row>
    <row r="473" ht="12.75">
      <c r="A473" s="75"/>
    </row>
    <row r="474" ht="12.75">
      <c r="A474" s="75"/>
    </row>
    <row r="475" ht="12.75">
      <c r="A475" s="75"/>
    </row>
    <row r="476" ht="12.75">
      <c r="A476" s="75"/>
    </row>
    <row r="477" ht="12.75">
      <c r="A477" s="75"/>
    </row>
    <row r="478" ht="12.75">
      <c r="A478" s="75"/>
    </row>
    <row r="479" ht="12.75">
      <c r="A479" s="75"/>
    </row>
    <row r="480" ht="12.75">
      <c r="A480" s="75"/>
    </row>
    <row r="481" ht="12.75">
      <c r="A481" s="80"/>
    </row>
    <row r="482" ht="12.75">
      <c r="A482" s="80"/>
    </row>
    <row r="483" ht="12.75">
      <c r="A483" s="80"/>
    </row>
    <row r="484" ht="12.75">
      <c r="A484" s="80"/>
    </row>
    <row r="485" ht="12.75">
      <c r="A485" s="80"/>
    </row>
    <row r="486" ht="12.75">
      <c r="A486" s="79"/>
    </row>
    <row r="487" ht="12.75">
      <c r="A487" s="78"/>
    </row>
    <row r="488" ht="12.75">
      <c r="A488" s="78"/>
    </row>
    <row r="489" ht="12.75">
      <c r="A489" s="75"/>
    </row>
    <row r="490" ht="12.75">
      <c r="A490" s="75"/>
    </row>
    <row r="491" ht="12.75">
      <c r="A491" s="75"/>
    </row>
    <row r="492" ht="12.75">
      <c r="A492" s="75"/>
    </row>
    <row r="493" ht="12.75">
      <c r="A493" s="75"/>
    </row>
    <row r="494" ht="12.75">
      <c r="A494" s="75"/>
    </row>
    <row r="495" ht="12.75">
      <c r="A495" s="75"/>
    </row>
    <row r="496" ht="12.75">
      <c r="A496" s="75"/>
    </row>
    <row r="497" ht="12.75">
      <c r="A497" s="80"/>
    </row>
    <row r="498" ht="12.75">
      <c r="A498" s="80"/>
    </row>
    <row r="499" ht="12.75">
      <c r="A499" s="80"/>
    </row>
    <row r="500" ht="12.75">
      <c r="A500" s="80"/>
    </row>
  </sheetData>
  <sheetProtection/>
  <printOptions/>
  <pageMargins left="0.75" right="0.75" top="1" bottom="1" header="0.5" footer="0.5"/>
  <pageSetup horizontalDpi="600" verticalDpi="600" orientation="portrait" r:id="rId3"/>
  <legacyDrawing r:id="rId2"/>
</worksheet>
</file>

<file path=xl/worksheets/sheet9.xml><?xml version="1.0" encoding="utf-8"?>
<worksheet xmlns="http://schemas.openxmlformats.org/spreadsheetml/2006/main" xmlns:r="http://schemas.openxmlformats.org/officeDocument/2006/relationships">
  <sheetPr codeName="Sheet53"/>
  <dimension ref="A1:I282"/>
  <sheetViews>
    <sheetView showGridLines="0" zoomScalePageLayoutView="0" workbookViewId="0" topLeftCell="A1">
      <selection activeCell="H60" sqref="H60:H66"/>
    </sheetView>
  </sheetViews>
  <sheetFormatPr defaultColWidth="9.140625" defaultRowHeight="12.75"/>
  <cols>
    <col min="2" max="2" width="17.57421875" style="0" bestFit="1" customWidth="1"/>
    <col min="6" max="6" width="16.8515625" style="0" bestFit="1" customWidth="1"/>
    <col min="8" max="8" width="12.421875" style="0" bestFit="1" customWidth="1"/>
    <col min="10" max="10" width="16.00390625" style="0" bestFit="1" customWidth="1"/>
    <col min="12" max="12" width="12.421875" style="0" bestFit="1" customWidth="1"/>
  </cols>
  <sheetData>
    <row r="1" spans="1:5" ht="18">
      <c r="A1" s="6" t="s">
        <v>296</v>
      </c>
      <c r="B1" s="7"/>
      <c r="C1" s="7"/>
      <c r="D1" s="8"/>
      <c r="E1" s="7"/>
    </row>
    <row r="2" spans="1:9" ht="18">
      <c r="A2" s="138"/>
      <c r="B2" s="21" t="s">
        <v>69</v>
      </c>
      <c r="C2" s="7"/>
      <c r="D2" s="8"/>
      <c r="E2" s="7"/>
      <c r="F2" s="21" t="s">
        <v>70</v>
      </c>
      <c r="G2" s="7"/>
      <c r="H2" s="8"/>
      <c r="I2" s="7"/>
    </row>
    <row r="3" spans="1:8" ht="15.75">
      <c r="A3" s="16">
        <v>1</v>
      </c>
      <c r="B3" s="18" t="s">
        <v>16</v>
      </c>
      <c r="C3" s="18" t="s">
        <v>76</v>
      </c>
      <c r="D3" s="19" t="s">
        <v>96</v>
      </c>
      <c r="F3" s="18" t="s">
        <v>30</v>
      </c>
      <c r="G3" s="18" t="s">
        <v>76</v>
      </c>
      <c r="H3" s="19" t="s">
        <v>96</v>
      </c>
    </row>
    <row r="4" spans="1:8" ht="15.75">
      <c r="A4" s="16"/>
      <c r="B4" s="59" t="s">
        <v>297</v>
      </c>
      <c r="C4" s="22">
        <v>0</v>
      </c>
      <c r="D4" s="28">
        <v>-5.8</v>
      </c>
      <c r="F4" s="59" t="s">
        <v>298</v>
      </c>
      <c r="G4" s="22">
        <v>0</v>
      </c>
      <c r="H4" s="28">
        <v>-24.1</v>
      </c>
    </row>
    <row r="5" spans="1:8" ht="12.75">
      <c r="A5" s="16"/>
      <c r="C5" s="22">
        <v>236.84424379232505</v>
      </c>
      <c r="D5" s="28">
        <v>-0.0001</v>
      </c>
      <c r="G5" s="22">
        <v>440.98810612991764</v>
      </c>
      <c r="H5" s="28">
        <v>-0.0001</v>
      </c>
    </row>
    <row r="6" spans="1:8" ht="12.75">
      <c r="A6" s="16"/>
      <c r="C6" s="22"/>
      <c r="D6" s="28"/>
      <c r="G6" s="22"/>
      <c r="H6" s="28"/>
    </row>
    <row r="7" spans="1:8" ht="12.75">
      <c r="A7" s="16"/>
      <c r="C7" s="22"/>
      <c r="D7" s="28"/>
      <c r="G7" s="22"/>
      <c r="H7" s="28"/>
    </row>
    <row r="8" spans="1:8" ht="12.75">
      <c r="A8" s="16"/>
      <c r="C8" s="22"/>
      <c r="D8" s="28"/>
      <c r="G8" s="22"/>
      <c r="H8" s="28"/>
    </row>
    <row r="9" spans="1:8" ht="12.75">
      <c r="A9" s="16"/>
      <c r="C9" s="22"/>
      <c r="D9" s="28"/>
      <c r="G9" s="22"/>
      <c r="H9" s="28"/>
    </row>
    <row r="10" spans="1:8" ht="12.75">
      <c r="A10" s="16"/>
      <c r="C10" s="22"/>
      <c r="D10" s="28"/>
      <c r="G10" s="22"/>
      <c r="H10" s="28"/>
    </row>
    <row r="11" spans="1:8" ht="15.75">
      <c r="A11" s="29">
        <f>A3+1</f>
        <v>2</v>
      </c>
      <c r="B11" s="18" t="s">
        <v>29</v>
      </c>
      <c r="C11" s="18" t="s">
        <v>76</v>
      </c>
      <c r="D11" s="19" t="s">
        <v>96</v>
      </c>
      <c r="F11" s="18" t="s">
        <v>14</v>
      </c>
      <c r="G11" s="18" t="s">
        <v>76</v>
      </c>
      <c r="H11" s="19" t="s">
        <v>96</v>
      </c>
    </row>
    <row r="12" spans="1:8" ht="15.75">
      <c r="A12" s="29"/>
      <c r="B12" s="59" t="s">
        <v>299</v>
      </c>
      <c r="C12" s="22">
        <v>0</v>
      </c>
      <c r="D12" s="28">
        <v>-31.9</v>
      </c>
      <c r="F12" s="59" t="s">
        <v>300</v>
      </c>
      <c r="G12" s="22">
        <v>0</v>
      </c>
      <c r="H12" s="28">
        <v>-44</v>
      </c>
    </row>
    <row r="13" spans="1:8" ht="12.75">
      <c r="A13" s="29"/>
      <c r="C13" s="22">
        <v>1150</v>
      </c>
      <c r="D13" s="28">
        <v>-0.0001</v>
      </c>
      <c r="G13" s="22">
        <v>1834.1762452107278</v>
      </c>
      <c r="H13" s="28">
        <v>-0.001</v>
      </c>
    </row>
    <row r="14" spans="1:8" ht="12.75">
      <c r="A14" s="29"/>
      <c r="C14" s="22"/>
      <c r="D14" s="28"/>
      <c r="G14" s="22"/>
      <c r="H14" s="28"/>
    </row>
    <row r="15" spans="1:8" ht="12.75">
      <c r="A15" s="29"/>
      <c r="C15" s="22"/>
      <c r="D15" s="28"/>
      <c r="G15" s="22"/>
      <c r="H15" s="28"/>
    </row>
    <row r="16" spans="1:8" ht="12.75">
      <c r="A16" s="29"/>
      <c r="C16" s="22"/>
      <c r="D16" s="28"/>
      <c r="G16" s="22"/>
      <c r="H16" s="28"/>
    </row>
    <row r="17" spans="1:8" ht="12.75">
      <c r="A17" s="29"/>
      <c r="C17" s="22"/>
      <c r="D17" s="28"/>
      <c r="G17" s="22"/>
      <c r="H17" s="28"/>
    </row>
    <row r="18" spans="1:8" ht="12.75">
      <c r="A18" s="29"/>
      <c r="C18" s="22"/>
      <c r="D18" s="28"/>
      <c r="G18" s="22"/>
      <c r="H18" s="28"/>
    </row>
    <row r="19" spans="1:8" ht="15.75">
      <c r="A19" s="16">
        <f>A11+1</f>
        <v>3</v>
      </c>
      <c r="B19" s="18" t="s">
        <v>14</v>
      </c>
      <c r="C19" s="18" t="s">
        <v>76</v>
      </c>
      <c r="D19" s="19" t="s">
        <v>96</v>
      </c>
      <c r="F19" s="18" t="s">
        <v>58</v>
      </c>
      <c r="G19" s="18" t="s">
        <v>76</v>
      </c>
      <c r="H19" s="19" t="s">
        <v>96</v>
      </c>
    </row>
    <row r="20" spans="1:8" ht="15.75">
      <c r="A20" s="16"/>
      <c r="B20" s="59" t="s">
        <v>301</v>
      </c>
      <c r="C20" s="22">
        <v>0</v>
      </c>
      <c r="D20" s="28">
        <v>-51</v>
      </c>
      <c r="F20" s="59" t="s">
        <v>302</v>
      </c>
      <c r="G20" s="22">
        <v>0</v>
      </c>
      <c r="H20" s="28">
        <v>-83.3</v>
      </c>
    </row>
    <row r="21" spans="1:8" ht="12.75">
      <c r="A21" s="16"/>
      <c r="B21" t="s">
        <v>78</v>
      </c>
      <c r="C21" s="22">
        <v>1526.4924346629987</v>
      </c>
      <c r="D21" s="28">
        <v>0</v>
      </c>
      <c r="G21" s="22">
        <v>2099.2750287686995</v>
      </c>
      <c r="H21" s="28">
        <v>-0.0001</v>
      </c>
    </row>
    <row r="22" spans="1:8" ht="12.75">
      <c r="A22" s="16"/>
      <c r="C22" s="22"/>
      <c r="D22" s="28"/>
      <c r="G22" s="22"/>
      <c r="H22" s="28"/>
    </row>
    <row r="23" spans="1:8" ht="12.75">
      <c r="A23" s="16"/>
      <c r="C23" s="22"/>
      <c r="D23" s="28"/>
      <c r="G23" s="22"/>
      <c r="H23" s="28"/>
    </row>
    <row r="24" spans="1:8" ht="12.75">
      <c r="A24" s="16"/>
      <c r="C24" s="22"/>
      <c r="D24" s="28"/>
      <c r="G24" s="22"/>
      <c r="H24" s="28"/>
    </row>
    <row r="25" spans="1:8" ht="12.75">
      <c r="A25" s="16"/>
      <c r="C25" s="22"/>
      <c r="D25" s="28"/>
      <c r="G25" s="22"/>
      <c r="H25" s="28"/>
    </row>
    <row r="26" spans="1:8" ht="12.75">
      <c r="A26" s="16"/>
      <c r="C26" s="22"/>
      <c r="D26" s="28"/>
      <c r="G26" s="22"/>
      <c r="H26" s="28"/>
    </row>
    <row r="27" spans="1:8" ht="15.75">
      <c r="A27" s="29">
        <f>A19+1</f>
        <v>4</v>
      </c>
      <c r="B27" s="18" t="s">
        <v>49</v>
      </c>
      <c r="C27" s="18" t="s">
        <v>76</v>
      </c>
      <c r="D27" s="19" t="s">
        <v>96</v>
      </c>
      <c r="F27" s="18" t="s">
        <v>27</v>
      </c>
      <c r="G27" s="18" t="s">
        <v>76</v>
      </c>
      <c r="H27" s="19" t="s">
        <v>96</v>
      </c>
    </row>
    <row r="28" spans="1:8" ht="15.75">
      <c r="A28" s="29"/>
      <c r="B28" s="59" t="s">
        <v>303</v>
      </c>
      <c r="C28" s="22">
        <v>0</v>
      </c>
      <c r="D28" s="28">
        <v>-90</v>
      </c>
      <c r="F28" s="59" t="s">
        <v>304</v>
      </c>
      <c r="G28" s="22">
        <v>0</v>
      </c>
      <c r="H28" s="28">
        <v>-109.6</v>
      </c>
    </row>
    <row r="29" spans="1:8" ht="12.75">
      <c r="A29" s="29"/>
      <c r="B29" t="s">
        <v>78</v>
      </c>
      <c r="C29" s="22">
        <v>1680</v>
      </c>
      <c r="D29" s="28">
        <v>-22.5</v>
      </c>
      <c r="F29" t="s">
        <v>78</v>
      </c>
      <c r="G29" s="22">
        <v>923</v>
      </c>
      <c r="H29" s="28">
        <v>-65.8</v>
      </c>
    </row>
    <row r="30" spans="1:8" ht="12.75">
      <c r="A30" s="29"/>
      <c r="C30" s="22">
        <v>2130</v>
      </c>
      <c r="D30" s="28">
        <v>-0.0001</v>
      </c>
      <c r="F30" t="s">
        <v>79</v>
      </c>
      <c r="G30" s="22">
        <v>1376</v>
      </c>
      <c r="H30" s="28">
        <v>-41.3</v>
      </c>
    </row>
    <row r="31" spans="1:8" ht="12.75">
      <c r="A31" s="29"/>
      <c r="C31" s="22"/>
      <c r="D31" s="28"/>
      <c r="G31" s="22"/>
      <c r="H31" s="28"/>
    </row>
    <row r="32" spans="1:8" ht="12.75">
      <c r="A32" s="29"/>
      <c r="C32" s="22"/>
      <c r="D32" s="28"/>
      <c r="G32" s="22"/>
      <c r="H32" s="28"/>
    </row>
    <row r="33" spans="1:8" ht="12.75">
      <c r="A33" s="29"/>
      <c r="C33" s="22"/>
      <c r="D33" s="28"/>
      <c r="G33" s="22"/>
      <c r="H33" s="28"/>
    </row>
    <row r="34" spans="1:8" ht="12.75">
      <c r="A34" s="29"/>
      <c r="C34" s="22"/>
      <c r="D34" s="28"/>
      <c r="G34" s="22"/>
      <c r="H34" s="28"/>
    </row>
    <row r="35" spans="1:8" ht="15.75">
      <c r="A35" s="16">
        <f>A27+1</f>
        <v>5</v>
      </c>
      <c r="B35" s="18" t="s">
        <v>32</v>
      </c>
      <c r="C35" s="18" t="s">
        <v>76</v>
      </c>
      <c r="D35" s="19" t="s">
        <v>96</v>
      </c>
      <c r="F35" s="18" t="s">
        <v>52</v>
      </c>
      <c r="G35" s="18" t="s">
        <v>76</v>
      </c>
      <c r="H35" s="19" t="s">
        <v>96</v>
      </c>
    </row>
    <row r="36" spans="1:8" ht="15.75">
      <c r="A36" s="16"/>
      <c r="B36" s="59" t="s">
        <v>305</v>
      </c>
      <c r="C36" s="22">
        <v>0</v>
      </c>
      <c r="D36" s="28">
        <v>-113.4</v>
      </c>
      <c r="F36" s="59" t="s">
        <v>306</v>
      </c>
      <c r="G36" s="22">
        <v>0</v>
      </c>
      <c r="H36" s="28">
        <v>-115.2</v>
      </c>
    </row>
    <row r="37" spans="1:8" ht="12.75">
      <c r="A37" s="16"/>
      <c r="C37" s="22">
        <v>600</v>
      </c>
      <c r="D37" s="28">
        <v>-86.4</v>
      </c>
      <c r="G37" s="22">
        <v>2500</v>
      </c>
      <c r="H37" s="28">
        <v>-18.5</v>
      </c>
    </row>
    <row r="38" spans="1:8" ht="12.75">
      <c r="A38" s="16"/>
      <c r="C38" s="22"/>
      <c r="D38" s="28"/>
      <c r="G38" s="22"/>
      <c r="H38" s="28"/>
    </row>
    <row r="39" spans="1:8" ht="12.75">
      <c r="A39" s="16"/>
      <c r="C39" s="22"/>
      <c r="D39" s="28"/>
      <c r="G39" s="22"/>
      <c r="H39" s="28"/>
    </row>
    <row r="40" spans="1:8" ht="12.75">
      <c r="A40" s="16"/>
      <c r="C40" s="22"/>
      <c r="D40" s="28"/>
      <c r="G40" s="22"/>
      <c r="H40" s="28"/>
    </row>
    <row r="41" spans="1:8" ht="12.75">
      <c r="A41" s="16"/>
      <c r="C41" s="22"/>
      <c r="D41" s="28"/>
      <c r="G41" s="22"/>
      <c r="H41" s="28"/>
    </row>
    <row r="42" spans="1:8" ht="12.75">
      <c r="A42" s="16"/>
      <c r="C42" s="22"/>
      <c r="D42" s="28"/>
      <c r="G42" s="22"/>
      <c r="H42" s="28"/>
    </row>
    <row r="43" spans="1:8" ht="15.75">
      <c r="A43" s="29">
        <f>A35+1</f>
        <v>6</v>
      </c>
      <c r="B43" s="18" t="s">
        <v>5</v>
      </c>
      <c r="C43" s="18" t="s">
        <v>76</v>
      </c>
      <c r="D43" s="19" t="s">
        <v>96</v>
      </c>
      <c r="F43" s="18" t="s">
        <v>10</v>
      </c>
      <c r="G43" s="18" t="s">
        <v>76</v>
      </c>
      <c r="H43" s="19" t="s">
        <v>96</v>
      </c>
    </row>
    <row r="44" spans="1:8" ht="15.75">
      <c r="A44" s="29"/>
      <c r="B44" s="59" t="s">
        <v>307</v>
      </c>
      <c r="C44" s="22">
        <v>0</v>
      </c>
      <c r="D44" s="28">
        <v>-121.4</v>
      </c>
      <c r="F44" s="59" t="s">
        <v>308</v>
      </c>
      <c r="G44" s="22">
        <v>0</v>
      </c>
      <c r="H44" s="28">
        <v>-121.4</v>
      </c>
    </row>
    <row r="45" spans="1:8" ht="12.75">
      <c r="A45" s="29"/>
      <c r="B45" t="s">
        <v>78</v>
      </c>
      <c r="C45" s="22">
        <v>2300</v>
      </c>
      <c r="D45" s="28">
        <v>-20.8</v>
      </c>
      <c r="F45" t="s">
        <v>78</v>
      </c>
      <c r="G45" s="22">
        <v>1123</v>
      </c>
      <c r="H45" s="28">
        <v>-48.4</v>
      </c>
    </row>
    <row r="46" spans="1:8" ht="12.75">
      <c r="A46" s="29"/>
      <c r="C46" s="22">
        <v>2720</v>
      </c>
      <c r="D46" s="28">
        <v>0</v>
      </c>
      <c r="F46" t="s">
        <v>77</v>
      </c>
      <c r="G46" s="22">
        <v>1468</v>
      </c>
      <c r="H46" s="28">
        <v>-29.7</v>
      </c>
    </row>
    <row r="47" spans="1:8" ht="12.75">
      <c r="A47" s="29"/>
      <c r="C47" s="22"/>
      <c r="D47" s="28"/>
      <c r="F47" t="s">
        <v>79</v>
      </c>
      <c r="G47" s="22">
        <v>1765</v>
      </c>
      <c r="H47" s="28">
        <v>-12.1</v>
      </c>
    </row>
    <row r="48" spans="1:8" ht="12.75">
      <c r="A48" s="29"/>
      <c r="C48" s="22"/>
      <c r="D48" s="28"/>
      <c r="G48" s="22">
        <v>1860</v>
      </c>
      <c r="H48" s="28">
        <v>-0.0001</v>
      </c>
    </row>
    <row r="49" spans="1:8" ht="12.75">
      <c r="A49" s="29"/>
      <c r="C49" s="22"/>
      <c r="D49" s="28"/>
      <c r="G49" s="22"/>
      <c r="H49" s="28"/>
    </row>
    <row r="50" spans="1:8" ht="12.75">
      <c r="A50" s="29"/>
      <c r="C50" s="22"/>
      <c r="D50" s="28"/>
      <c r="G50" s="22"/>
      <c r="H50" s="28"/>
    </row>
    <row r="51" spans="1:8" ht="12.75" customHeight="1">
      <c r="A51" s="16">
        <f>A43+1</f>
        <v>7</v>
      </c>
      <c r="B51" s="18" t="s">
        <v>2</v>
      </c>
      <c r="C51" s="18" t="s">
        <v>76</v>
      </c>
      <c r="D51" s="19" t="s">
        <v>96</v>
      </c>
      <c r="F51" s="18" t="s">
        <v>12</v>
      </c>
      <c r="G51" s="18" t="s">
        <v>76</v>
      </c>
      <c r="H51" s="19" t="s">
        <v>96</v>
      </c>
    </row>
    <row r="52" spans="1:8" ht="15.75">
      <c r="A52" s="16"/>
      <c r="B52" s="59" t="s">
        <v>309</v>
      </c>
      <c r="C52" s="22">
        <v>0</v>
      </c>
      <c r="D52" s="28">
        <v>-144.3</v>
      </c>
      <c r="F52" s="59" t="s">
        <v>310</v>
      </c>
      <c r="G52" s="22">
        <v>0</v>
      </c>
      <c r="H52" s="28">
        <v>-155.8</v>
      </c>
    </row>
    <row r="53" spans="1:8" ht="12.75">
      <c r="A53" s="16"/>
      <c r="B53" t="s">
        <v>78</v>
      </c>
      <c r="C53" s="22">
        <v>932</v>
      </c>
      <c r="D53" s="28">
        <v>-101</v>
      </c>
      <c r="F53" t="s">
        <v>78</v>
      </c>
      <c r="G53" s="22">
        <v>1077</v>
      </c>
      <c r="H53" s="28">
        <v>-102.2</v>
      </c>
    </row>
    <row r="54" spans="1:8" ht="12.75">
      <c r="A54" s="16"/>
      <c r="B54" t="s">
        <v>79</v>
      </c>
      <c r="C54" s="22">
        <v>2736</v>
      </c>
      <c r="D54" s="28">
        <v>-10.8</v>
      </c>
      <c r="G54" s="22">
        <v>2500</v>
      </c>
      <c r="H54" s="28">
        <v>-24.4</v>
      </c>
    </row>
    <row r="55" spans="1:8" ht="12.75">
      <c r="A55" s="16"/>
      <c r="C55" s="22"/>
      <c r="D55" s="28"/>
      <c r="G55" s="22"/>
      <c r="H55" s="28"/>
    </row>
    <row r="56" spans="1:8" ht="12.75">
      <c r="A56" s="16"/>
      <c r="C56" s="22"/>
      <c r="D56" s="28"/>
      <c r="G56" s="22"/>
      <c r="H56" s="28"/>
    </row>
    <row r="57" spans="1:8" ht="12.75">
      <c r="A57" s="16"/>
      <c r="C57" s="22"/>
      <c r="D57" s="28"/>
      <c r="G57" s="22"/>
      <c r="H57" s="28"/>
    </row>
    <row r="58" spans="1:8" ht="12.75">
      <c r="A58" s="16"/>
      <c r="C58" s="22"/>
      <c r="D58" s="28"/>
      <c r="G58" s="22"/>
      <c r="H58" s="28"/>
    </row>
    <row r="59" spans="1:8" ht="15.75">
      <c r="A59" s="29">
        <f>A51+1</f>
        <v>8</v>
      </c>
      <c r="B59" s="18" t="s">
        <v>55</v>
      </c>
      <c r="C59" s="18" t="s">
        <v>76</v>
      </c>
      <c r="D59" s="19" t="s">
        <v>96</v>
      </c>
      <c r="F59" s="18" t="s">
        <v>62</v>
      </c>
      <c r="G59" s="18" t="s">
        <v>76</v>
      </c>
      <c r="H59" s="19" t="s">
        <v>96</v>
      </c>
    </row>
    <row r="60" spans="1:8" ht="15.75">
      <c r="A60" s="29"/>
      <c r="B60" s="59" t="s">
        <v>311</v>
      </c>
      <c r="C60" s="22">
        <v>0</v>
      </c>
      <c r="D60" s="28">
        <v>-160.5</v>
      </c>
      <c r="F60" s="59" t="s">
        <v>312</v>
      </c>
      <c r="G60" s="22">
        <v>0</v>
      </c>
      <c r="H60" s="28">
        <v>-163.8</v>
      </c>
    </row>
    <row r="61" spans="1:8" ht="12.75">
      <c r="A61" s="29"/>
      <c r="B61" t="s">
        <v>78</v>
      </c>
      <c r="C61" s="22">
        <v>1940</v>
      </c>
      <c r="D61" s="28">
        <v>-73.4</v>
      </c>
      <c r="G61" s="22">
        <v>2128</v>
      </c>
      <c r="H61" s="28">
        <v>-67.2</v>
      </c>
    </row>
    <row r="62" spans="1:8" ht="12.75">
      <c r="A62" s="29"/>
      <c r="B62" s="7"/>
      <c r="C62" s="43"/>
      <c r="D62" s="24"/>
      <c r="E62" s="7"/>
      <c r="F62" s="7"/>
      <c r="G62" s="43"/>
      <c r="H62" s="24"/>
    </row>
    <row r="63" spans="1:8" ht="12.75">
      <c r="A63" s="29"/>
      <c r="B63" s="7"/>
      <c r="C63" s="43"/>
      <c r="D63" s="24"/>
      <c r="E63" s="7"/>
      <c r="F63" s="7"/>
      <c r="G63" s="43"/>
      <c r="H63" s="24"/>
    </row>
    <row r="64" spans="1:8" ht="12.75">
      <c r="A64" s="29"/>
      <c r="B64" s="7"/>
      <c r="C64" s="43"/>
      <c r="D64" s="24"/>
      <c r="E64" s="7"/>
      <c r="F64" s="7"/>
      <c r="G64" s="43"/>
      <c r="H64" s="24"/>
    </row>
    <row r="65" spans="1:8" ht="12.75">
      <c r="A65" s="29"/>
      <c r="B65" s="7"/>
      <c r="C65" s="43"/>
      <c r="D65" s="24"/>
      <c r="E65" s="7"/>
      <c r="F65" s="7"/>
      <c r="G65" s="43"/>
      <c r="H65" s="24"/>
    </row>
    <row r="66" spans="1:8" ht="12.75">
      <c r="A66" s="29"/>
      <c r="B66" s="7"/>
      <c r="C66" s="43"/>
      <c r="D66" s="24"/>
      <c r="E66" s="7"/>
      <c r="F66" s="7"/>
      <c r="G66" s="43"/>
      <c r="H66" s="24"/>
    </row>
    <row r="67" spans="1:8" ht="12.75">
      <c r="A67" s="16">
        <f>A59+1</f>
        <v>9</v>
      </c>
      <c r="B67" s="17"/>
      <c r="C67" s="17"/>
      <c r="D67" s="19"/>
      <c r="E67" s="7"/>
      <c r="F67" s="7"/>
      <c r="G67" s="7"/>
      <c r="H67" s="7"/>
    </row>
    <row r="68" spans="1:8" ht="12.75">
      <c r="A68" s="16"/>
      <c r="B68" s="33"/>
      <c r="C68" s="43"/>
      <c r="D68" s="24"/>
      <c r="E68" s="17"/>
      <c r="F68" s="21"/>
      <c r="G68" s="7"/>
      <c r="H68" s="24"/>
    </row>
    <row r="69" spans="1:8" ht="12.75">
      <c r="A69" s="16"/>
      <c r="B69" s="7"/>
      <c r="C69" s="43"/>
      <c r="D69" s="24"/>
      <c r="E69" s="7"/>
      <c r="F69" s="7"/>
      <c r="G69" s="7"/>
      <c r="H69" s="24"/>
    </row>
    <row r="70" spans="1:8" ht="12.75">
      <c r="A70" s="16"/>
      <c r="B70" s="7"/>
      <c r="C70" s="43"/>
      <c r="D70" s="24"/>
      <c r="E70" s="7"/>
      <c r="F70" s="7"/>
      <c r="G70" s="7"/>
      <c r="H70" s="24"/>
    </row>
    <row r="71" spans="1:8" ht="12.75">
      <c r="A71" s="16"/>
      <c r="B71" s="7"/>
      <c r="C71" s="43"/>
      <c r="D71" s="24"/>
      <c r="E71" s="7"/>
      <c r="F71" s="7"/>
      <c r="G71" s="7"/>
      <c r="H71" s="24"/>
    </row>
    <row r="72" spans="1:8" ht="12.75">
      <c r="A72" s="16"/>
      <c r="B72" s="7"/>
      <c r="C72" s="43"/>
      <c r="D72" s="24"/>
      <c r="E72" s="7"/>
      <c r="F72" s="7"/>
      <c r="G72" s="7"/>
      <c r="H72" s="24"/>
    </row>
    <row r="73" spans="1:8" ht="12.75">
      <c r="A73" s="16"/>
      <c r="B73" s="7"/>
      <c r="C73" s="43"/>
      <c r="D73" s="24"/>
      <c r="E73" s="7"/>
      <c r="F73" s="7"/>
      <c r="G73" s="7"/>
      <c r="H73" s="24"/>
    </row>
    <row r="74" spans="1:8" ht="12.75">
      <c r="A74" s="16"/>
      <c r="B74" s="7"/>
      <c r="C74" s="43"/>
      <c r="D74" s="24"/>
      <c r="E74" s="7"/>
      <c r="F74" s="7"/>
      <c r="G74" s="7"/>
      <c r="H74" s="24"/>
    </row>
    <row r="75" spans="1:8" ht="12.75">
      <c r="A75" s="29">
        <f>A67+1</f>
        <v>10</v>
      </c>
      <c r="B75" s="17"/>
      <c r="C75" s="17"/>
      <c r="D75" s="19"/>
      <c r="E75" s="7"/>
      <c r="F75" s="17"/>
      <c r="G75" s="17"/>
      <c r="H75" s="19"/>
    </row>
    <row r="76" spans="1:8" ht="12.75">
      <c r="A76" s="29"/>
      <c r="B76" s="33"/>
      <c r="C76" s="43"/>
      <c r="D76" s="24"/>
      <c r="E76" s="17"/>
      <c r="F76" s="21"/>
      <c r="G76" s="7"/>
      <c r="H76" s="24"/>
    </row>
    <row r="77" spans="1:8" ht="12.75">
      <c r="A77" s="29"/>
      <c r="B77" s="7"/>
      <c r="C77" s="43"/>
      <c r="D77" s="24"/>
      <c r="E77" s="7"/>
      <c r="F77" s="7"/>
      <c r="G77" s="7"/>
      <c r="H77" s="24"/>
    </row>
    <row r="78" spans="1:8" ht="12.75">
      <c r="A78" s="29"/>
      <c r="B78" s="7"/>
      <c r="C78" s="43"/>
      <c r="D78" s="24"/>
      <c r="E78" s="7"/>
      <c r="F78" s="7"/>
      <c r="G78" s="7"/>
      <c r="H78" s="24"/>
    </row>
    <row r="79" spans="1:8" ht="12.75">
      <c r="A79" s="29"/>
      <c r="B79" s="27"/>
      <c r="C79" s="43"/>
      <c r="D79" s="24"/>
      <c r="E79" s="7"/>
      <c r="F79" s="7"/>
      <c r="G79" s="7"/>
      <c r="H79" s="24"/>
    </row>
    <row r="80" spans="1:8" ht="12.75">
      <c r="A80" s="29"/>
      <c r="B80" s="27"/>
      <c r="C80" s="43"/>
      <c r="D80" s="24"/>
      <c r="E80" s="7"/>
      <c r="F80" s="7"/>
      <c r="G80" s="7"/>
      <c r="H80" s="24"/>
    </row>
    <row r="81" spans="1:8" ht="12.75">
      <c r="A81" s="29"/>
      <c r="B81" s="7"/>
      <c r="C81" s="43"/>
      <c r="D81" s="24"/>
      <c r="E81" s="7"/>
      <c r="F81" s="7"/>
      <c r="G81" s="7"/>
      <c r="H81" s="24"/>
    </row>
    <row r="82" spans="1:8" ht="12.75">
      <c r="A82" s="29"/>
      <c r="B82" s="7"/>
      <c r="C82" s="43"/>
      <c r="D82" s="24"/>
      <c r="E82" s="7"/>
      <c r="F82" s="7"/>
      <c r="G82" s="7"/>
      <c r="H82" s="24"/>
    </row>
    <row r="83" spans="1:8" ht="12.75">
      <c r="A83" s="16">
        <f>A75+1</f>
        <v>11</v>
      </c>
      <c r="B83" s="17"/>
      <c r="C83" s="17"/>
      <c r="D83" s="19"/>
      <c r="E83" s="7"/>
      <c r="F83" s="17"/>
      <c r="G83" s="17"/>
      <c r="H83" s="19"/>
    </row>
    <row r="84" spans="1:8" ht="12.75">
      <c r="A84" s="16"/>
      <c r="B84" s="33"/>
      <c r="C84" s="43"/>
      <c r="D84" s="24"/>
      <c r="E84" s="17"/>
      <c r="F84" s="21"/>
      <c r="G84" s="7"/>
      <c r="H84" s="24"/>
    </row>
    <row r="85" spans="1:8" ht="12.75">
      <c r="A85" s="16"/>
      <c r="B85" s="7"/>
      <c r="C85" s="43"/>
      <c r="D85" s="24"/>
      <c r="E85" s="7"/>
      <c r="F85" s="7"/>
      <c r="G85" s="7"/>
      <c r="H85" s="24"/>
    </row>
    <row r="86" spans="1:8" ht="12.75">
      <c r="A86" s="16"/>
      <c r="B86" s="7"/>
      <c r="C86" s="43"/>
      <c r="D86" s="24"/>
      <c r="E86" s="7"/>
      <c r="F86" s="7"/>
      <c r="G86" s="7"/>
      <c r="H86" s="24"/>
    </row>
    <row r="87" spans="1:8" ht="12.75">
      <c r="A87" s="16"/>
      <c r="B87" s="7"/>
      <c r="C87" s="43"/>
      <c r="D87" s="24"/>
      <c r="E87" s="7"/>
      <c r="F87" s="7"/>
      <c r="G87" s="7"/>
      <c r="H87" s="24"/>
    </row>
    <row r="88" spans="1:8" ht="12.75">
      <c r="A88" s="16"/>
      <c r="B88" s="7"/>
      <c r="C88" s="43"/>
      <c r="D88" s="24"/>
      <c r="E88" s="7"/>
      <c r="F88" s="7"/>
      <c r="G88" s="7"/>
      <c r="H88" s="24"/>
    </row>
    <row r="89" spans="1:8" ht="12.75">
      <c r="A89" s="16"/>
      <c r="B89" s="7"/>
      <c r="C89" s="43"/>
      <c r="D89" s="24"/>
      <c r="E89" s="7"/>
      <c r="F89" s="7"/>
      <c r="G89" s="7"/>
      <c r="H89" s="24"/>
    </row>
    <row r="90" spans="1:8" ht="12.75">
      <c r="A90" s="16"/>
      <c r="B90" s="7"/>
      <c r="C90" s="43"/>
      <c r="D90" s="24"/>
      <c r="E90" s="7"/>
      <c r="F90" s="7"/>
      <c r="G90" s="7"/>
      <c r="H90" s="7"/>
    </row>
    <row r="91" spans="1:8" ht="12.75">
      <c r="A91" s="29">
        <f>A83+1</f>
        <v>12</v>
      </c>
      <c r="B91" s="17"/>
      <c r="C91" s="17"/>
      <c r="D91" s="19"/>
      <c r="E91" s="7"/>
      <c r="F91" s="7"/>
      <c r="G91" s="7"/>
      <c r="H91" s="7"/>
    </row>
    <row r="92" spans="1:8" ht="12.75">
      <c r="A92" s="29"/>
      <c r="B92" s="33"/>
      <c r="C92" s="43"/>
      <c r="D92" s="24"/>
      <c r="E92" s="7"/>
      <c r="F92" s="7"/>
      <c r="G92" s="7"/>
      <c r="H92" s="7"/>
    </row>
    <row r="93" spans="1:8" ht="12.75">
      <c r="A93" s="29"/>
      <c r="B93" s="7"/>
      <c r="C93" s="43"/>
      <c r="D93" s="24"/>
      <c r="E93" s="7"/>
      <c r="F93" s="7"/>
      <c r="G93" s="7"/>
      <c r="H93" s="7"/>
    </row>
    <row r="94" spans="1:8" ht="12.75">
      <c r="A94" s="29"/>
      <c r="B94" s="7"/>
      <c r="C94" s="43"/>
      <c r="D94" s="24"/>
      <c r="E94" s="7"/>
      <c r="F94" s="7"/>
      <c r="G94" s="7"/>
      <c r="H94" s="7"/>
    </row>
    <row r="95" spans="1:8" ht="12.75">
      <c r="A95" s="29"/>
      <c r="B95" s="27"/>
      <c r="C95" s="43"/>
      <c r="D95" s="24"/>
      <c r="E95" s="7"/>
      <c r="F95" s="7"/>
      <c r="G95" s="7"/>
      <c r="H95" s="7"/>
    </row>
    <row r="96" spans="1:4" ht="12.75">
      <c r="A96" s="29"/>
      <c r="B96" s="27"/>
      <c r="C96" s="43"/>
      <c r="D96" s="24"/>
    </row>
    <row r="97" spans="1:4" ht="12.75">
      <c r="A97" s="29"/>
      <c r="B97" s="7"/>
      <c r="C97" s="43"/>
      <c r="D97" s="24"/>
    </row>
    <row r="98" spans="1:4" ht="12.75">
      <c r="A98" s="29"/>
      <c r="B98" s="7"/>
      <c r="C98" s="43"/>
      <c r="D98" s="24"/>
    </row>
    <row r="99" spans="1:4" ht="12.75">
      <c r="A99" s="16">
        <f>A91+1</f>
        <v>13</v>
      </c>
      <c r="B99" s="17"/>
      <c r="C99" s="17"/>
      <c r="D99" s="19"/>
    </row>
    <row r="100" spans="1:4" ht="12.75">
      <c r="A100" s="16"/>
      <c r="B100" s="33"/>
      <c r="C100" s="43"/>
      <c r="D100" s="24"/>
    </row>
    <row r="101" spans="1:4" ht="12.75">
      <c r="A101" s="16"/>
      <c r="B101" s="7"/>
      <c r="C101" s="43"/>
      <c r="D101" s="24"/>
    </row>
    <row r="102" spans="1:4" ht="12.75">
      <c r="A102" s="16"/>
      <c r="B102" s="7"/>
      <c r="C102" s="43"/>
      <c r="D102" s="24"/>
    </row>
    <row r="103" spans="1:4" ht="12.75">
      <c r="A103" s="16"/>
      <c r="B103" s="7"/>
      <c r="C103" s="43"/>
      <c r="D103" s="24"/>
    </row>
    <row r="104" spans="1:4" ht="12.75">
      <c r="A104" s="16"/>
      <c r="B104" s="7"/>
      <c r="C104" s="43"/>
      <c r="D104" s="24"/>
    </row>
    <row r="105" spans="1:4" ht="12.75">
      <c r="A105" s="16"/>
      <c r="B105" s="7"/>
      <c r="C105" s="43"/>
      <c r="D105" s="24"/>
    </row>
    <row r="106" spans="1:4" ht="12.75">
      <c r="A106" s="16"/>
      <c r="B106" s="7"/>
      <c r="C106" s="43"/>
      <c r="D106" s="24"/>
    </row>
    <row r="107" spans="1:4" ht="12.75">
      <c r="A107" s="29">
        <f>A99+1</f>
        <v>14</v>
      </c>
      <c r="B107" s="17"/>
      <c r="C107" s="17"/>
      <c r="D107" s="19"/>
    </row>
    <row r="108" spans="1:4" ht="12.75">
      <c r="A108" s="29"/>
      <c r="B108" s="33"/>
      <c r="C108" s="43"/>
      <c r="D108" s="24"/>
    </row>
    <row r="109" spans="1:4" ht="12.75">
      <c r="A109" s="29"/>
      <c r="B109" s="7"/>
      <c r="C109" s="43"/>
      <c r="D109" s="24"/>
    </row>
    <row r="110" spans="1:4" ht="12.75">
      <c r="A110" s="29"/>
      <c r="B110" s="7"/>
      <c r="C110" s="43"/>
      <c r="D110" s="24"/>
    </row>
    <row r="111" spans="1:4" ht="12.75">
      <c r="A111" s="29"/>
      <c r="B111" s="27"/>
      <c r="C111" s="43"/>
      <c r="D111" s="24"/>
    </row>
    <row r="112" spans="1:4" ht="12.75">
      <c r="A112" s="29"/>
      <c r="B112" s="27"/>
      <c r="C112" s="43"/>
      <c r="D112" s="24"/>
    </row>
    <row r="113" spans="1:4" ht="12.75">
      <c r="A113" s="29"/>
      <c r="B113" s="7"/>
      <c r="C113" s="43"/>
      <c r="D113" s="24"/>
    </row>
    <row r="114" spans="1:4" ht="12.75">
      <c r="A114" s="29"/>
      <c r="B114" s="7"/>
      <c r="C114" s="43"/>
      <c r="D114" s="24"/>
    </row>
    <row r="115" spans="1:4" ht="12.75">
      <c r="A115" s="16">
        <f>A107+1</f>
        <v>15</v>
      </c>
      <c r="B115" s="17"/>
      <c r="C115" s="17"/>
      <c r="D115" s="19"/>
    </row>
    <row r="116" spans="1:4" ht="12.75">
      <c r="A116" s="16"/>
      <c r="B116" s="33"/>
      <c r="C116" s="43"/>
      <c r="D116" s="24"/>
    </row>
    <row r="117" spans="1:4" ht="12.75">
      <c r="A117" s="16"/>
      <c r="B117" s="7"/>
      <c r="C117" s="43"/>
      <c r="D117" s="24"/>
    </row>
    <row r="118" spans="1:4" ht="12.75">
      <c r="A118" s="16"/>
      <c r="B118" s="7"/>
      <c r="C118" s="43"/>
      <c r="D118" s="24"/>
    </row>
    <row r="119" spans="1:4" ht="12.75">
      <c r="A119" s="16"/>
      <c r="B119" s="7"/>
      <c r="C119" s="43"/>
      <c r="D119" s="24"/>
    </row>
    <row r="120" spans="1:4" ht="12.75">
      <c r="A120" s="16"/>
      <c r="B120" s="7"/>
      <c r="C120" s="43"/>
      <c r="D120" s="24"/>
    </row>
    <row r="121" spans="1:4" ht="12.75">
      <c r="A121" s="16"/>
      <c r="B121" s="7"/>
      <c r="C121" s="43"/>
      <c r="D121" s="24"/>
    </row>
    <row r="122" spans="1:4" ht="12.75">
      <c r="A122" s="16"/>
      <c r="B122" s="7"/>
      <c r="C122" s="43"/>
      <c r="D122" s="24"/>
    </row>
    <row r="123" spans="1:4" ht="12.75">
      <c r="A123" s="29">
        <f>A115+1</f>
        <v>16</v>
      </c>
      <c r="B123" s="17"/>
      <c r="C123" s="17"/>
      <c r="D123" s="19"/>
    </row>
    <row r="124" spans="1:4" ht="12.75">
      <c r="A124" s="29"/>
      <c r="B124" s="33"/>
      <c r="C124" s="43"/>
      <c r="D124" s="24"/>
    </row>
    <row r="125" spans="1:4" ht="12.75">
      <c r="A125" s="29"/>
      <c r="B125" s="7"/>
      <c r="C125" s="43"/>
      <c r="D125" s="24"/>
    </row>
    <row r="126" spans="1:4" ht="12.75">
      <c r="A126" s="29"/>
      <c r="C126" s="22"/>
      <c r="D126" s="28"/>
    </row>
    <row r="127" spans="1:4" ht="12.75">
      <c r="A127" s="29"/>
      <c r="C127" s="22"/>
      <c r="D127" s="28"/>
    </row>
    <row r="128" spans="1:4" ht="12.75">
      <c r="A128" s="29"/>
      <c r="C128" s="22"/>
      <c r="D128" s="28"/>
    </row>
    <row r="129" spans="1:4" ht="12.75">
      <c r="A129" s="29"/>
      <c r="C129" s="22"/>
      <c r="D129" s="28"/>
    </row>
    <row r="130" spans="1:4" ht="12.75">
      <c r="A130" s="29"/>
      <c r="C130" s="22"/>
      <c r="D130" s="28"/>
    </row>
    <row r="131" ht="12.75">
      <c r="A131" s="16">
        <f>A123+1</f>
        <v>17</v>
      </c>
    </row>
    <row r="132" ht="12.75">
      <c r="A132" s="16"/>
    </row>
    <row r="133" ht="12.75">
      <c r="A133" s="16"/>
    </row>
    <row r="134" ht="12.75">
      <c r="A134" s="16"/>
    </row>
    <row r="135" ht="12.75">
      <c r="A135" s="16"/>
    </row>
    <row r="136" ht="12.75">
      <c r="A136" s="16"/>
    </row>
    <row r="137" ht="12.75">
      <c r="A137" s="16"/>
    </row>
    <row r="138" ht="12.75">
      <c r="A138" s="16"/>
    </row>
    <row r="139" ht="12.75">
      <c r="A139" s="29">
        <f>A131+1</f>
        <v>18</v>
      </c>
    </row>
    <row r="140" ht="12.75">
      <c r="A140" s="29"/>
    </row>
    <row r="141" ht="12.75">
      <c r="A141" s="29"/>
    </row>
    <row r="142" ht="12.75">
      <c r="A142" s="29"/>
    </row>
    <row r="143" ht="12.75">
      <c r="A143" s="29"/>
    </row>
    <row r="144" ht="12.75">
      <c r="A144" s="29"/>
    </row>
    <row r="145" ht="12.75">
      <c r="A145" s="29"/>
    </row>
    <row r="146" ht="12.75">
      <c r="A146" s="29"/>
    </row>
    <row r="147" ht="12.75">
      <c r="A147" s="16">
        <f>A139+1</f>
        <v>19</v>
      </c>
    </row>
    <row r="148" ht="12.75">
      <c r="A148" s="16"/>
    </row>
    <row r="149" ht="12.75">
      <c r="A149" s="16"/>
    </row>
    <row r="150" ht="12.75">
      <c r="A150" s="16"/>
    </row>
    <row r="151" ht="12.75">
      <c r="A151" s="16"/>
    </row>
    <row r="152" ht="12.75">
      <c r="A152" s="16"/>
    </row>
    <row r="153" ht="12.75">
      <c r="A153" s="16"/>
    </row>
    <row r="154" spans="1:5" ht="12.75">
      <c r="A154" s="16"/>
      <c r="B154" s="139"/>
      <c r="C154" s="139"/>
      <c r="D154" s="139"/>
      <c r="E154" s="139"/>
    </row>
    <row r="155" spans="1:4" ht="15.75">
      <c r="A155" s="29">
        <v>1</v>
      </c>
      <c r="B155" s="17" t="s">
        <v>2</v>
      </c>
      <c r="C155" s="17" t="s">
        <v>76</v>
      </c>
      <c r="D155" s="19" t="s">
        <v>96</v>
      </c>
    </row>
    <row r="156" spans="1:4" ht="15.75">
      <c r="A156" s="29"/>
      <c r="B156" s="33" t="s">
        <v>309</v>
      </c>
      <c r="C156" s="43">
        <v>0</v>
      </c>
      <c r="D156" s="24">
        <v>-144.3</v>
      </c>
    </row>
    <row r="157" spans="1:4" ht="12.75">
      <c r="A157" s="29"/>
      <c r="B157" s="7" t="s">
        <v>78</v>
      </c>
      <c r="C157" s="43">
        <v>932</v>
      </c>
      <c r="D157" s="24">
        <v>-101</v>
      </c>
    </row>
    <row r="158" spans="1:4" ht="12.75">
      <c r="A158" s="29"/>
      <c r="B158" s="7" t="s">
        <v>79</v>
      </c>
      <c r="C158" s="43">
        <v>2736</v>
      </c>
      <c r="D158" s="24">
        <v>-10.8</v>
      </c>
    </row>
    <row r="159" spans="1:4" ht="12.75">
      <c r="A159" s="29"/>
      <c r="B159" s="7"/>
      <c r="C159" s="43"/>
      <c r="D159" s="24"/>
    </row>
    <row r="160" spans="1:4" ht="12.75">
      <c r="A160" s="29"/>
      <c r="B160" s="7"/>
      <c r="C160" s="43"/>
      <c r="D160" s="24"/>
    </row>
    <row r="161" spans="1:4" ht="12.75">
      <c r="A161" s="29"/>
      <c r="B161" s="7"/>
      <c r="C161" s="43"/>
      <c r="D161" s="24"/>
    </row>
    <row r="162" spans="1:4" ht="12.75">
      <c r="A162" s="29"/>
      <c r="B162" s="7"/>
      <c r="C162" s="7"/>
      <c r="D162" s="24"/>
    </row>
    <row r="163" spans="1:4" ht="15.75">
      <c r="A163" s="16">
        <f>A155+1</f>
        <v>2</v>
      </c>
      <c r="B163" s="17" t="s">
        <v>5</v>
      </c>
      <c r="C163" s="17" t="s">
        <v>76</v>
      </c>
      <c r="D163" s="19" t="s">
        <v>96</v>
      </c>
    </row>
    <row r="164" spans="1:4" ht="15.75">
      <c r="A164" s="16"/>
      <c r="B164" s="33" t="s">
        <v>307</v>
      </c>
      <c r="C164" s="43">
        <v>0</v>
      </c>
      <c r="D164" s="24">
        <v>-121.4</v>
      </c>
    </row>
    <row r="165" spans="1:4" ht="12.75">
      <c r="A165" s="16"/>
      <c r="B165" s="7" t="s">
        <v>78</v>
      </c>
      <c r="C165" s="43">
        <v>2300</v>
      </c>
      <c r="D165" s="24">
        <v>-20.8</v>
      </c>
    </row>
    <row r="166" spans="1:4" ht="12.75">
      <c r="A166" s="16"/>
      <c r="B166" s="7"/>
      <c r="C166" s="43">
        <v>2720</v>
      </c>
      <c r="D166" s="24">
        <v>0</v>
      </c>
    </row>
    <row r="167" spans="1:4" ht="12.75">
      <c r="A167" s="16"/>
      <c r="B167" s="7"/>
      <c r="C167" s="43"/>
      <c r="D167" s="24"/>
    </row>
    <row r="168" spans="1:4" ht="12.75">
      <c r="A168" s="16"/>
      <c r="B168" s="7"/>
      <c r="C168" s="43"/>
      <c r="D168" s="24"/>
    </row>
    <row r="169" spans="1:4" ht="12.75">
      <c r="A169" s="16"/>
      <c r="B169" s="7"/>
      <c r="C169" s="43"/>
      <c r="D169" s="24"/>
    </row>
    <row r="170" spans="1:4" ht="12.75">
      <c r="A170" s="16"/>
      <c r="B170" s="7"/>
      <c r="C170" s="7"/>
      <c r="D170" s="24"/>
    </row>
    <row r="171" spans="1:4" ht="15.75">
      <c r="A171" s="29">
        <f>A163+1</f>
        <v>3</v>
      </c>
      <c r="B171" s="17" t="s">
        <v>10</v>
      </c>
      <c r="C171" s="17" t="s">
        <v>76</v>
      </c>
      <c r="D171" s="19" t="s">
        <v>96</v>
      </c>
    </row>
    <row r="172" spans="1:4" ht="15.75">
      <c r="A172" s="29"/>
      <c r="B172" s="33" t="s">
        <v>308</v>
      </c>
      <c r="C172" s="43">
        <v>0</v>
      </c>
      <c r="D172" s="24">
        <v>-121.4</v>
      </c>
    </row>
    <row r="173" spans="1:4" ht="12.75">
      <c r="A173" s="29"/>
      <c r="B173" s="7" t="s">
        <v>78</v>
      </c>
      <c r="C173" s="43">
        <v>1123</v>
      </c>
      <c r="D173" s="24">
        <v>-48.4</v>
      </c>
    </row>
    <row r="174" spans="1:4" ht="12.75">
      <c r="A174" s="29"/>
      <c r="B174" s="7" t="s">
        <v>77</v>
      </c>
      <c r="C174" s="43">
        <v>1468</v>
      </c>
      <c r="D174" s="24">
        <v>-29.7</v>
      </c>
    </row>
    <row r="175" spans="1:4" ht="12.75">
      <c r="A175" s="29"/>
      <c r="B175" s="7" t="s">
        <v>79</v>
      </c>
      <c r="C175" s="43">
        <v>1765</v>
      </c>
      <c r="D175" s="24">
        <v>-12.1</v>
      </c>
    </row>
    <row r="176" spans="1:4" ht="12.75">
      <c r="A176" s="29"/>
      <c r="B176" s="7"/>
      <c r="C176" s="43">
        <v>1860</v>
      </c>
      <c r="D176" s="24">
        <v>-0.0001</v>
      </c>
    </row>
    <row r="177" spans="1:4" ht="12.75">
      <c r="A177" s="29"/>
      <c r="B177" s="7"/>
      <c r="C177" s="43"/>
      <c r="D177" s="24"/>
    </row>
    <row r="178" spans="1:4" ht="12.75">
      <c r="A178" s="29"/>
      <c r="B178" s="7"/>
      <c r="C178" s="7"/>
      <c r="D178" s="24"/>
    </row>
    <row r="179" spans="1:4" ht="15.75">
      <c r="A179" s="16">
        <f>A171+1</f>
        <v>4</v>
      </c>
      <c r="B179" s="17" t="s">
        <v>12</v>
      </c>
      <c r="C179" s="17" t="s">
        <v>76</v>
      </c>
      <c r="D179" s="19" t="s">
        <v>96</v>
      </c>
    </row>
    <row r="180" spans="1:4" ht="15.75">
      <c r="A180" s="16"/>
      <c r="B180" s="33" t="s">
        <v>310</v>
      </c>
      <c r="C180" s="43">
        <v>0</v>
      </c>
      <c r="D180" s="24">
        <v>-155.8</v>
      </c>
    </row>
    <row r="181" spans="1:4" ht="12.75">
      <c r="A181" s="16"/>
      <c r="B181" s="7" t="s">
        <v>78</v>
      </c>
      <c r="C181" s="43">
        <v>1077</v>
      </c>
      <c r="D181" s="24">
        <v>-102.2</v>
      </c>
    </row>
    <row r="182" spans="1:4" ht="12.75">
      <c r="A182" s="16"/>
      <c r="B182" s="7"/>
      <c r="C182" s="43">
        <v>2500</v>
      </c>
      <c r="D182" s="24">
        <v>-24.4</v>
      </c>
    </row>
    <row r="183" spans="1:4" ht="12.75">
      <c r="A183" s="16"/>
      <c r="B183" s="7"/>
      <c r="C183" s="43"/>
      <c r="D183" s="24"/>
    </row>
    <row r="184" spans="1:4" ht="12.75">
      <c r="A184" s="16"/>
      <c r="B184" s="7"/>
      <c r="C184" s="43"/>
      <c r="D184" s="24"/>
    </row>
    <row r="185" spans="1:4" ht="12.75">
      <c r="A185" s="16"/>
      <c r="B185" s="7"/>
      <c r="C185" s="43"/>
      <c r="D185" s="24"/>
    </row>
    <row r="186" spans="1:4" ht="12.75">
      <c r="A186" s="16"/>
      <c r="B186" s="7"/>
      <c r="C186" s="7"/>
      <c r="D186" s="24"/>
    </row>
    <row r="187" spans="1:4" ht="15.75">
      <c r="A187" s="29">
        <f>A179+1</f>
        <v>5</v>
      </c>
      <c r="B187" s="17" t="s">
        <v>14</v>
      </c>
      <c r="C187" s="17" t="s">
        <v>76</v>
      </c>
      <c r="D187" s="19" t="s">
        <v>96</v>
      </c>
    </row>
    <row r="188" spans="1:4" ht="15.75">
      <c r="A188" s="29"/>
      <c r="B188" s="33" t="s">
        <v>300</v>
      </c>
      <c r="C188" s="43">
        <v>0</v>
      </c>
      <c r="D188" s="24">
        <v>-44</v>
      </c>
    </row>
    <row r="189" spans="1:4" ht="12.75">
      <c r="A189" s="29"/>
      <c r="B189" s="7"/>
      <c r="C189" s="43">
        <v>1834.1762452107278</v>
      </c>
      <c r="D189" s="24">
        <v>-0.001</v>
      </c>
    </row>
    <row r="190" spans="1:4" ht="12.75">
      <c r="A190" s="29"/>
      <c r="B190" s="7"/>
      <c r="C190" s="43"/>
      <c r="D190" s="24"/>
    </row>
    <row r="191" spans="1:4" ht="12.75">
      <c r="A191" s="29"/>
      <c r="B191" s="7"/>
      <c r="C191" s="43"/>
      <c r="D191" s="24"/>
    </row>
    <row r="192" spans="1:4" ht="12.75">
      <c r="A192" s="29"/>
      <c r="B192" s="7"/>
      <c r="C192" s="43"/>
      <c r="D192" s="24"/>
    </row>
    <row r="193" spans="1:4" ht="12.75">
      <c r="A193" s="29"/>
      <c r="B193" s="7"/>
      <c r="C193" s="43"/>
      <c r="D193" s="24"/>
    </row>
    <row r="194" spans="1:4" ht="12.75">
      <c r="A194" s="29"/>
      <c r="B194" s="7"/>
      <c r="C194" s="7"/>
      <c r="D194" s="24"/>
    </row>
    <row r="195" spans="1:4" ht="15.75">
      <c r="A195" s="16">
        <f>A187+1</f>
        <v>6</v>
      </c>
      <c r="B195" s="17" t="s">
        <v>14</v>
      </c>
      <c r="C195" s="17" t="s">
        <v>76</v>
      </c>
      <c r="D195" s="19" t="s">
        <v>96</v>
      </c>
    </row>
    <row r="196" spans="1:4" ht="15.75">
      <c r="A196" s="16"/>
      <c r="B196" s="33" t="s">
        <v>301</v>
      </c>
      <c r="C196" s="43">
        <v>0</v>
      </c>
      <c r="D196" s="24">
        <v>-51</v>
      </c>
    </row>
    <row r="197" spans="1:4" ht="12.75">
      <c r="A197" s="16"/>
      <c r="B197" s="7" t="s">
        <v>78</v>
      </c>
      <c r="C197" s="43">
        <v>1526.4924346629987</v>
      </c>
      <c r="D197" s="24">
        <v>0</v>
      </c>
    </row>
    <row r="198" spans="1:4" ht="12.75">
      <c r="A198" s="16"/>
      <c r="B198" s="7"/>
      <c r="C198" s="43"/>
      <c r="D198" s="24"/>
    </row>
    <row r="199" spans="1:4" ht="12.75">
      <c r="A199" s="16"/>
      <c r="B199" s="7"/>
      <c r="C199" s="43"/>
      <c r="D199" s="24"/>
    </row>
    <row r="200" spans="1:4" ht="12.75">
      <c r="A200" s="16"/>
      <c r="B200" s="7"/>
      <c r="C200" s="43"/>
      <c r="D200" s="24"/>
    </row>
    <row r="201" spans="1:4" ht="12.75">
      <c r="A201" s="16"/>
      <c r="B201" s="7"/>
      <c r="C201" s="43"/>
      <c r="D201" s="24"/>
    </row>
    <row r="202" spans="1:4" ht="12.75">
      <c r="A202" s="16"/>
      <c r="B202" s="7"/>
      <c r="C202" s="7"/>
      <c r="D202" s="24"/>
    </row>
    <row r="203" spans="1:4" ht="15.75">
      <c r="A203" s="29">
        <f>A195+1</f>
        <v>7</v>
      </c>
      <c r="B203" s="17" t="s">
        <v>16</v>
      </c>
      <c r="C203" s="17" t="s">
        <v>76</v>
      </c>
      <c r="D203" s="19" t="s">
        <v>96</v>
      </c>
    </row>
    <row r="204" spans="1:4" ht="15.75">
      <c r="A204" s="29"/>
      <c r="B204" s="33" t="s">
        <v>297</v>
      </c>
      <c r="C204" s="43">
        <v>0</v>
      </c>
      <c r="D204" s="24">
        <v>-5.8</v>
      </c>
    </row>
    <row r="205" spans="1:4" ht="12.75">
      <c r="A205" s="29"/>
      <c r="B205" s="7"/>
      <c r="C205" s="43">
        <v>236.84424379232505</v>
      </c>
      <c r="D205" s="24">
        <v>-0.0001</v>
      </c>
    </row>
    <row r="206" spans="1:4" ht="12.75">
      <c r="A206" s="29"/>
      <c r="B206" s="7"/>
      <c r="C206" s="43"/>
      <c r="D206" s="24"/>
    </row>
    <row r="207" spans="1:4" ht="12.75">
      <c r="A207" s="29"/>
      <c r="B207" s="7"/>
      <c r="C207" s="43"/>
      <c r="D207" s="24"/>
    </row>
    <row r="208" spans="1:4" ht="12.75">
      <c r="A208" s="29"/>
      <c r="B208" s="7"/>
      <c r="C208" s="43"/>
      <c r="D208" s="24"/>
    </row>
    <row r="209" spans="1:4" ht="12.75">
      <c r="A209" s="29"/>
      <c r="B209" s="7"/>
      <c r="C209" s="43"/>
      <c r="D209" s="24"/>
    </row>
    <row r="210" spans="1:4" ht="12.75">
      <c r="A210" s="29"/>
      <c r="B210" s="7"/>
      <c r="C210" s="7"/>
      <c r="D210" s="24"/>
    </row>
    <row r="211" spans="1:4" ht="15.75">
      <c r="A211" s="16">
        <f>A203+1</f>
        <v>8</v>
      </c>
      <c r="B211" s="17" t="s">
        <v>27</v>
      </c>
      <c r="C211" s="17" t="s">
        <v>76</v>
      </c>
      <c r="D211" s="19" t="s">
        <v>96</v>
      </c>
    </row>
    <row r="212" spans="1:4" ht="14.25">
      <c r="A212" s="16"/>
      <c r="B212" s="33" t="s">
        <v>304</v>
      </c>
      <c r="C212" s="43">
        <v>0</v>
      </c>
      <c r="D212" s="24">
        <v>-109.6</v>
      </c>
    </row>
    <row r="213" spans="1:4" ht="12.75">
      <c r="A213" s="16"/>
      <c r="B213" s="7" t="s">
        <v>78</v>
      </c>
      <c r="C213" s="43">
        <v>923</v>
      </c>
      <c r="D213" s="24">
        <v>-65.8</v>
      </c>
    </row>
    <row r="214" spans="1:4" ht="12.75">
      <c r="A214" s="16"/>
      <c r="B214" s="7" t="s">
        <v>79</v>
      </c>
      <c r="C214" s="43">
        <v>1376</v>
      </c>
      <c r="D214" s="24">
        <v>-41.3</v>
      </c>
    </row>
    <row r="215" spans="1:4" ht="12.75">
      <c r="A215" s="16"/>
      <c r="B215" s="7"/>
      <c r="C215" s="43"/>
      <c r="D215" s="24"/>
    </row>
    <row r="216" spans="1:4" ht="12.75">
      <c r="A216" s="16"/>
      <c r="B216" s="7"/>
      <c r="C216" s="43"/>
      <c r="D216" s="24"/>
    </row>
    <row r="217" spans="1:4" ht="12.75">
      <c r="A217" s="16"/>
      <c r="B217" s="7"/>
      <c r="C217" s="43"/>
      <c r="D217" s="24"/>
    </row>
    <row r="218" spans="1:4" ht="12.75">
      <c r="A218" s="16"/>
      <c r="B218" s="7"/>
      <c r="C218" s="7"/>
      <c r="D218" s="24"/>
    </row>
    <row r="219" spans="1:4" ht="15.75">
      <c r="A219" s="29">
        <f>A211+1</f>
        <v>9</v>
      </c>
      <c r="B219" s="17" t="s">
        <v>29</v>
      </c>
      <c r="C219" s="17" t="s">
        <v>76</v>
      </c>
      <c r="D219" s="19" t="s">
        <v>96</v>
      </c>
    </row>
    <row r="220" spans="1:4" ht="14.25">
      <c r="A220" s="29"/>
      <c r="B220" s="33" t="s">
        <v>299</v>
      </c>
      <c r="C220" s="43">
        <v>0</v>
      </c>
      <c r="D220" s="24">
        <v>-31.9</v>
      </c>
    </row>
    <row r="221" spans="1:4" ht="12.75">
      <c r="A221" s="29"/>
      <c r="B221" s="7"/>
      <c r="C221" s="43">
        <v>1150</v>
      </c>
      <c r="D221" s="24">
        <v>-0.0001</v>
      </c>
    </row>
    <row r="222" spans="1:4" ht="12.75">
      <c r="A222" s="29"/>
      <c r="B222" s="7"/>
      <c r="C222" s="43"/>
      <c r="D222" s="24"/>
    </row>
    <row r="223" spans="1:4" ht="12.75">
      <c r="A223" s="29"/>
      <c r="B223" s="7"/>
      <c r="C223" s="43"/>
      <c r="D223" s="24"/>
    </row>
    <row r="224" spans="1:4" ht="12.75">
      <c r="A224" s="29"/>
      <c r="B224" s="7"/>
      <c r="C224" s="43"/>
      <c r="D224" s="24"/>
    </row>
    <row r="225" spans="1:4" ht="12.75">
      <c r="A225" s="29"/>
      <c r="B225" s="7"/>
      <c r="C225" s="43"/>
      <c r="D225" s="24"/>
    </row>
    <row r="226" spans="1:4" ht="12.75">
      <c r="A226" s="29"/>
      <c r="B226" s="7"/>
      <c r="C226" s="7"/>
      <c r="D226" s="24"/>
    </row>
    <row r="227" spans="1:4" ht="15.75">
      <c r="A227" s="16">
        <f>A219+1</f>
        <v>10</v>
      </c>
      <c r="B227" s="17" t="s">
        <v>30</v>
      </c>
      <c r="C227" s="17" t="s">
        <v>76</v>
      </c>
      <c r="D227" s="19" t="s">
        <v>96</v>
      </c>
    </row>
    <row r="228" spans="1:4" ht="14.25">
      <c r="A228" s="16"/>
      <c r="B228" s="33" t="s">
        <v>298</v>
      </c>
      <c r="C228" s="43">
        <v>0</v>
      </c>
      <c r="D228" s="24">
        <v>-24.1</v>
      </c>
    </row>
    <row r="229" spans="1:4" ht="12.75">
      <c r="A229" s="16"/>
      <c r="B229" s="7"/>
      <c r="C229" s="43">
        <v>440.98810612991764</v>
      </c>
      <c r="D229" s="24">
        <v>-0.0001</v>
      </c>
    </row>
    <row r="230" spans="1:4" ht="12.75">
      <c r="A230" s="16"/>
      <c r="B230" s="7"/>
      <c r="C230" s="43"/>
      <c r="D230" s="24"/>
    </row>
    <row r="231" spans="1:4" ht="12.75">
      <c r="A231" s="16"/>
      <c r="B231" s="27"/>
      <c r="C231" s="43"/>
      <c r="D231" s="24"/>
    </row>
    <row r="232" spans="1:4" ht="12.75">
      <c r="A232" s="16"/>
      <c r="B232" s="27"/>
      <c r="C232" s="43"/>
      <c r="D232" s="24"/>
    </row>
    <row r="233" spans="1:4" ht="12.75">
      <c r="A233" s="16"/>
      <c r="B233" s="7"/>
      <c r="C233" s="43"/>
      <c r="D233" s="24"/>
    </row>
    <row r="234" spans="1:4" ht="12.75">
      <c r="A234" s="16"/>
      <c r="B234" s="7"/>
      <c r="C234" s="7"/>
      <c r="D234" s="7"/>
    </row>
    <row r="235" spans="1:4" ht="15.75">
      <c r="A235" s="29">
        <f>A227+1</f>
        <v>11</v>
      </c>
      <c r="B235" s="17" t="s">
        <v>32</v>
      </c>
      <c r="C235" s="17" t="s">
        <v>76</v>
      </c>
      <c r="D235" s="19" t="s">
        <v>96</v>
      </c>
    </row>
    <row r="236" spans="1:4" ht="14.25">
      <c r="A236" s="29"/>
      <c r="B236" s="33" t="s">
        <v>305</v>
      </c>
      <c r="C236" s="43">
        <v>0</v>
      </c>
      <c r="D236" s="24">
        <v>-113.4</v>
      </c>
    </row>
    <row r="237" spans="1:4" ht="12.75">
      <c r="A237" s="29"/>
      <c r="B237" s="7"/>
      <c r="C237" s="43">
        <v>600</v>
      </c>
      <c r="D237" s="24">
        <v>-86.4</v>
      </c>
    </row>
    <row r="238" spans="1:4" ht="12.75">
      <c r="A238" s="29"/>
      <c r="B238" s="7"/>
      <c r="C238" s="43"/>
      <c r="D238" s="24"/>
    </row>
    <row r="239" spans="1:4" ht="12.75">
      <c r="A239" s="29"/>
      <c r="B239" s="7"/>
      <c r="C239" s="43"/>
      <c r="D239" s="24"/>
    </row>
    <row r="240" spans="1:4" ht="12.75">
      <c r="A240" s="29"/>
      <c r="B240" s="7"/>
      <c r="C240" s="43"/>
      <c r="D240" s="24"/>
    </row>
    <row r="241" spans="1:4" ht="12.75">
      <c r="A241" s="29"/>
      <c r="B241" s="7"/>
      <c r="C241" s="43"/>
      <c r="D241" s="24"/>
    </row>
    <row r="242" spans="1:4" ht="12.75">
      <c r="A242" s="29"/>
      <c r="B242" s="7"/>
      <c r="C242" s="7"/>
      <c r="D242" s="24"/>
    </row>
    <row r="243" spans="1:4" ht="15.75">
      <c r="A243" s="16">
        <f>A235+1</f>
        <v>12</v>
      </c>
      <c r="B243" s="17" t="s">
        <v>49</v>
      </c>
      <c r="C243" s="17" t="s">
        <v>76</v>
      </c>
      <c r="D243" s="19" t="s">
        <v>96</v>
      </c>
    </row>
    <row r="244" spans="1:4" ht="14.25">
      <c r="A244" s="16"/>
      <c r="B244" s="33" t="s">
        <v>303</v>
      </c>
      <c r="C244" s="43">
        <v>0</v>
      </c>
      <c r="D244" s="24">
        <v>-90</v>
      </c>
    </row>
    <row r="245" spans="1:4" ht="12.75">
      <c r="A245" s="16"/>
      <c r="B245" s="7" t="s">
        <v>78</v>
      </c>
      <c r="C245" s="43">
        <v>1680</v>
      </c>
      <c r="D245" s="24">
        <v>-22.5</v>
      </c>
    </row>
    <row r="246" spans="1:4" ht="12.75">
      <c r="A246" s="16"/>
      <c r="B246" s="7"/>
      <c r="C246" s="43">
        <v>2130</v>
      </c>
      <c r="D246" s="24">
        <v>-0.0001</v>
      </c>
    </row>
    <row r="247" spans="1:4" ht="12.75">
      <c r="A247" s="16"/>
      <c r="B247" s="27"/>
      <c r="C247" s="43"/>
      <c r="D247" s="24"/>
    </row>
    <row r="248" spans="1:4" ht="12.75">
      <c r="A248" s="16"/>
      <c r="B248" s="27"/>
      <c r="C248" s="43"/>
      <c r="D248" s="24"/>
    </row>
    <row r="249" spans="1:4" ht="12.75">
      <c r="A249" s="16"/>
      <c r="B249" s="7"/>
      <c r="C249" s="43"/>
      <c r="D249" s="24"/>
    </row>
    <row r="250" spans="1:4" ht="12.75">
      <c r="A250" s="16"/>
      <c r="B250" s="7"/>
      <c r="C250" s="7"/>
      <c r="D250" s="7"/>
    </row>
    <row r="251" spans="1:4" ht="15.75">
      <c r="A251" s="29">
        <f>A243+1</f>
        <v>13</v>
      </c>
      <c r="B251" s="17" t="s">
        <v>52</v>
      </c>
      <c r="C251" s="17" t="s">
        <v>76</v>
      </c>
      <c r="D251" s="19" t="s">
        <v>96</v>
      </c>
    </row>
    <row r="252" spans="1:4" ht="14.25">
      <c r="A252" s="29"/>
      <c r="B252" s="33" t="s">
        <v>306</v>
      </c>
      <c r="C252" s="43">
        <v>0</v>
      </c>
      <c r="D252" s="24">
        <v>-115.2</v>
      </c>
    </row>
    <row r="253" spans="1:4" ht="12.75">
      <c r="A253" s="29"/>
      <c r="B253" s="7"/>
      <c r="C253" s="43">
        <v>2500</v>
      </c>
      <c r="D253" s="24">
        <v>-18.5</v>
      </c>
    </row>
    <row r="254" spans="1:4" ht="12.75">
      <c r="A254" s="29"/>
      <c r="B254" s="7"/>
      <c r="C254" s="43"/>
      <c r="D254" s="24"/>
    </row>
    <row r="255" spans="1:4" ht="12.75">
      <c r="A255" s="29"/>
      <c r="B255" s="7"/>
      <c r="C255" s="43"/>
      <c r="D255" s="24"/>
    </row>
    <row r="256" spans="1:4" ht="12.75">
      <c r="A256" s="29"/>
      <c r="B256" s="7"/>
      <c r="C256" s="43"/>
      <c r="D256" s="24"/>
    </row>
    <row r="257" spans="1:4" ht="12.75">
      <c r="A257" s="29"/>
      <c r="B257" s="7"/>
      <c r="C257" s="43"/>
      <c r="D257" s="24"/>
    </row>
    <row r="258" spans="1:4" ht="12.75">
      <c r="A258" s="29"/>
      <c r="B258" s="7"/>
      <c r="C258" s="7"/>
      <c r="D258" s="24"/>
    </row>
    <row r="259" spans="1:4" ht="15.75">
      <c r="A259" s="16">
        <f>A251+1</f>
        <v>14</v>
      </c>
      <c r="B259" s="17" t="s">
        <v>55</v>
      </c>
      <c r="C259" s="17" t="s">
        <v>76</v>
      </c>
      <c r="D259" s="19" t="s">
        <v>96</v>
      </c>
    </row>
    <row r="260" spans="1:4" ht="14.25">
      <c r="A260" s="16"/>
      <c r="B260" s="33" t="s">
        <v>311</v>
      </c>
      <c r="C260" s="43">
        <v>0</v>
      </c>
      <c r="D260" s="24">
        <v>-160.5</v>
      </c>
    </row>
    <row r="261" spans="1:4" ht="12.75">
      <c r="A261" s="16"/>
      <c r="B261" s="7" t="s">
        <v>78</v>
      </c>
      <c r="C261" s="43">
        <v>1940</v>
      </c>
      <c r="D261" s="24">
        <v>-73.4</v>
      </c>
    </row>
    <row r="262" spans="1:4" ht="12.75">
      <c r="A262" s="16"/>
      <c r="B262" s="7"/>
      <c r="C262" s="43"/>
      <c r="D262" s="24"/>
    </row>
    <row r="263" spans="1:4" ht="12.75">
      <c r="A263" s="16"/>
      <c r="B263" s="27"/>
      <c r="C263" s="43"/>
      <c r="D263" s="24"/>
    </row>
    <row r="264" spans="1:4" ht="12.75">
      <c r="A264" s="16"/>
      <c r="B264" s="27"/>
      <c r="C264" s="43"/>
      <c r="D264" s="24"/>
    </row>
    <row r="265" spans="1:4" ht="12.75">
      <c r="A265" s="16"/>
      <c r="B265" s="7"/>
      <c r="C265" s="43"/>
      <c r="D265" s="24"/>
    </row>
    <row r="266" spans="1:4" ht="12.75">
      <c r="A266" s="16"/>
      <c r="B266" s="7"/>
      <c r="C266" s="7"/>
      <c r="D266" s="7"/>
    </row>
    <row r="267" spans="1:4" ht="15.75">
      <c r="A267" s="29">
        <f>A259+1</f>
        <v>15</v>
      </c>
      <c r="B267" s="17" t="s">
        <v>58</v>
      </c>
      <c r="C267" s="17" t="s">
        <v>76</v>
      </c>
      <c r="D267" s="19" t="s">
        <v>96</v>
      </c>
    </row>
    <row r="268" spans="1:4" ht="14.25">
      <c r="A268" s="29"/>
      <c r="B268" s="33" t="s">
        <v>302</v>
      </c>
      <c r="C268" s="43">
        <v>0</v>
      </c>
      <c r="D268" s="24">
        <v>-83.3</v>
      </c>
    </row>
    <row r="269" spans="1:4" ht="12.75">
      <c r="A269" s="29"/>
      <c r="B269" s="7"/>
      <c r="C269" s="43">
        <v>2099.2750287686995</v>
      </c>
      <c r="D269" s="24">
        <v>-0.0001</v>
      </c>
    </row>
    <row r="270" spans="1:4" ht="12.75">
      <c r="A270" s="29"/>
      <c r="B270" s="7"/>
      <c r="C270" s="43"/>
      <c r="D270" s="24"/>
    </row>
    <row r="271" spans="1:4" ht="12.75">
      <c r="A271" s="29"/>
      <c r="B271" s="7"/>
      <c r="C271" s="43"/>
      <c r="D271" s="24"/>
    </row>
    <row r="272" spans="1:4" ht="12.75">
      <c r="A272" s="29"/>
      <c r="B272" s="7"/>
      <c r="C272" s="43"/>
      <c r="D272" s="24"/>
    </row>
    <row r="273" spans="1:4" ht="12.75">
      <c r="A273" s="29"/>
      <c r="B273" s="7"/>
      <c r="C273" s="43"/>
      <c r="D273" s="24"/>
    </row>
    <row r="274" spans="1:4" ht="12.75">
      <c r="A274" s="29"/>
      <c r="B274" s="7"/>
      <c r="C274" s="7"/>
      <c r="D274" s="24"/>
    </row>
    <row r="275" spans="1:4" ht="15.75">
      <c r="A275" s="16">
        <f>A267+1</f>
        <v>16</v>
      </c>
      <c r="B275" s="17" t="s">
        <v>62</v>
      </c>
      <c r="C275" s="17" t="s">
        <v>76</v>
      </c>
      <c r="D275" s="19" t="s">
        <v>96</v>
      </c>
    </row>
    <row r="276" spans="1:4" ht="14.25">
      <c r="A276" s="16"/>
      <c r="B276" s="33" t="s">
        <v>312</v>
      </c>
      <c r="C276" s="43">
        <v>0</v>
      </c>
      <c r="D276" s="24">
        <v>-163.8</v>
      </c>
    </row>
    <row r="277" spans="1:4" ht="12.75">
      <c r="A277" s="16"/>
      <c r="B277" s="7"/>
      <c r="C277" s="43">
        <v>2128</v>
      </c>
      <c r="D277" s="24">
        <v>-67.2</v>
      </c>
    </row>
    <row r="278" spans="1:4" ht="12.75">
      <c r="A278" s="16"/>
      <c r="C278" s="22"/>
      <c r="D278" s="28"/>
    </row>
    <row r="279" spans="1:4" ht="12.75">
      <c r="A279" s="16"/>
      <c r="C279" s="22"/>
      <c r="D279" s="28"/>
    </row>
    <row r="280" spans="1:4" ht="12.75">
      <c r="A280" s="16"/>
      <c r="C280" s="22"/>
      <c r="D280" s="28"/>
    </row>
    <row r="281" spans="1:4" ht="12.75">
      <c r="A281" s="16"/>
      <c r="C281" s="22"/>
      <c r="D281" s="28"/>
    </row>
    <row r="282" ht="12.75">
      <c r="A282" s="16"/>
    </row>
  </sheetData>
  <sheetProtection/>
  <printOptions/>
  <pageMargins left="0.75" right="0.75" top="1" bottom="1" header="0.5" footer="0.5"/>
  <pageSetup horizontalDpi="600" verticalDpi="6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showard</dc:creator>
  <cp:keywords/>
  <dc:description/>
  <cp:lastModifiedBy>showard</cp:lastModifiedBy>
  <cp:lastPrinted>2014-01-23T20:40:03Z</cp:lastPrinted>
  <dcterms:created xsi:type="dcterms:W3CDTF">2011-11-29T23:31:13Z</dcterms:created>
  <dcterms:modified xsi:type="dcterms:W3CDTF">2014-01-23T20:42:27Z</dcterms:modified>
  <cp:category/>
  <cp:version/>
  <cp:contentType/>
  <cp:contentStatus/>
</cp:coreProperties>
</file>