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a">'Sheet1'!$G$17</definedName>
    <definedName name="b">'Sheet1'!$H$17</definedName>
    <definedName name="H">'Sheet1'!$C$7</definedName>
    <definedName name="Hr">'Sheet1'!$H$21</definedName>
    <definedName name="P_1">'Sheet1'!$C$11</definedName>
    <definedName name="P_2">'Sheet1'!$C$9</definedName>
    <definedName name="Pe">'Sheet1'!$C$9</definedName>
    <definedName name="Pm">'Sheet1'!$C$11</definedName>
    <definedName name="_xlnm.Print_Area" localSheetId="0">'Sheet1'!$A$1:$J$18</definedName>
    <definedName name="RR">'Sheet1'!$C$3</definedName>
    <definedName name="T_1">'Sheet1'!$C$12</definedName>
    <definedName name="T_2">'Sheet1'!$C$25</definedName>
    <definedName name="Te">'Sheet1'!$C$10</definedName>
    <definedName name="Tm">'Sheet1'!$C$12</definedName>
  </definedNames>
  <calcPr fullCalcOnLoad="1"/>
</workbook>
</file>

<file path=xl/sharedStrings.xml><?xml version="1.0" encoding="utf-8"?>
<sst xmlns="http://schemas.openxmlformats.org/spreadsheetml/2006/main" count="43" uniqueCount="28">
  <si>
    <t>RR</t>
  </si>
  <si>
    <t>a</t>
  </si>
  <si>
    <t>b</t>
  </si>
  <si>
    <t>F</t>
  </si>
  <si>
    <t>K</t>
  </si>
  <si>
    <t>C</t>
  </si>
  <si>
    <t>Pa</t>
  </si>
  <si>
    <t>Mars Water Boiling Point</t>
  </si>
  <si>
    <t>Mars</t>
  </si>
  <si>
    <t>Earth</t>
  </si>
  <si>
    <t>Te</t>
  </si>
  <si>
    <t>Tm</t>
  </si>
  <si>
    <t>Pm</t>
  </si>
  <si>
    <t>Pe</t>
  </si>
  <si>
    <r>
      <t>D</t>
    </r>
    <r>
      <rPr>
        <sz val="10"/>
        <rFont val="Arial"/>
        <family val="0"/>
      </rPr>
      <t>H</t>
    </r>
    <r>
      <rPr>
        <vertAlign val="superscript"/>
        <sz val="10"/>
        <rFont val="Arial"/>
        <family val="2"/>
      </rPr>
      <t>o</t>
    </r>
    <r>
      <rPr>
        <vertAlign val="subscript"/>
        <sz val="10"/>
        <rFont val="Arial"/>
        <family val="2"/>
      </rPr>
      <t>Vap</t>
    </r>
  </si>
  <si>
    <t>cal/g</t>
  </si>
  <si>
    <t>cal/gfw</t>
  </si>
  <si>
    <t>T</t>
  </si>
  <si>
    <r>
      <t xml:space="preserve">Using </t>
    </r>
    <r>
      <rPr>
        <sz val="11"/>
        <rFont val="Symbol"/>
        <family val="1"/>
      </rPr>
      <t>D</t>
    </r>
    <r>
      <rPr>
        <sz val="11"/>
        <rFont val="Times New Roman"/>
        <family val="1"/>
      </rPr>
      <t>H</t>
    </r>
    <r>
      <rPr>
        <vertAlign val="superscript"/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Vap</t>
    </r>
  </si>
  <si>
    <t>error for goal seek</t>
  </si>
  <si>
    <t xml:space="preserve"> =a+bT</t>
  </si>
  <si>
    <t>cal/gfw/K</t>
  </si>
  <si>
    <t>Gas Constant</t>
  </si>
  <si>
    <t>Data</t>
  </si>
  <si>
    <t>Data at 100 C</t>
  </si>
  <si>
    <t>Data at average 69 C</t>
  </si>
  <si>
    <t>Data at 100 F (38 C)</t>
  </si>
  <si>
    <t>(1 atm)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</si>
</sst>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</numFmts>
  <fonts count="1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1"/>
      <name val="Times New Roman"/>
      <family val="1"/>
    </font>
    <font>
      <sz val="11"/>
      <name val="Symbol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color indexed="22"/>
      <name val="Arial"/>
      <family val="0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167" fontId="0" fillId="0" borderId="1" xfId="0" applyNumberFormat="1" applyBorder="1" applyAlignment="1">
      <alignment horizontal="left"/>
    </xf>
    <xf numFmtId="1" fontId="0" fillId="0" borderId="3" xfId="0" applyNumberForma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68" fontId="0" fillId="0" borderId="5" xfId="0" applyNumberFormat="1" applyBorder="1" applyAlignment="1">
      <alignment horizontal="right"/>
    </xf>
    <xf numFmtId="0" fontId="0" fillId="0" borderId="6" xfId="0" applyBorder="1" applyAlignment="1">
      <alignment/>
    </xf>
    <xf numFmtId="168" fontId="0" fillId="0" borderId="7" xfId="0" applyNumberFormat="1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19" xfId="0" applyFont="1" applyFill="1" applyBorder="1" applyAlignment="1">
      <alignment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168" fontId="0" fillId="0" borderId="8" xfId="0" applyNumberFormat="1" applyBorder="1" applyAlignment="1">
      <alignment horizontal="right"/>
    </xf>
    <xf numFmtId="168" fontId="0" fillId="0" borderId="9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/>
    </xf>
    <xf numFmtId="0" fontId="0" fillId="0" borderId="10" xfId="0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11" fillId="0" borderId="14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/>
    </xf>
    <xf numFmtId="0" fontId="11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0</xdr:col>
      <xdr:colOff>1209675</xdr:colOff>
      <xdr:row>18</xdr:row>
      <xdr:rowOff>0</xdr:rowOff>
    </xdr:to>
    <xdr:sp macro="[0]!Macro1">
      <xdr:nvSpPr>
        <xdr:cNvPr id="1" name="TextBox 1"/>
        <xdr:cNvSpPr txBox="1">
          <a:spLocks noChangeArrowheads="1"/>
        </xdr:cNvSpPr>
      </xdr:nvSpPr>
      <xdr:spPr>
        <a:xfrm>
          <a:off x="0" y="3019425"/>
          <a:ext cx="1209675" cy="495300"/>
        </a:xfrm>
        <a:prstGeom prst="rect">
          <a:avLst/>
        </a:prstGeom>
        <a:solidFill>
          <a:srgbClr val="0000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Click to Recompute Using new Pm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1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8.28125" style="0" customWidth="1"/>
    <col min="2" max="2" width="11.421875" style="0" customWidth="1"/>
    <col min="3" max="3" width="7.421875" style="0" customWidth="1"/>
    <col min="4" max="4" width="6.8515625" style="0" customWidth="1"/>
    <col min="5" max="5" width="12.28125" style="0" bestFit="1" customWidth="1"/>
    <col min="11" max="11" width="11.57421875" style="0" bestFit="1" customWidth="1"/>
    <col min="12" max="12" width="9.28125" style="0" bestFit="1" customWidth="1"/>
  </cols>
  <sheetData>
    <row r="1" ht="20.25">
      <c r="A1" s="5" t="s">
        <v>7</v>
      </c>
    </row>
    <row r="2" ht="13.5" customHeight="1">
      <c r="A2" s="5"/>
    </row>
    <row r="3" spans="1:4" ht="13.5" customHeight="1">
      <c r="A3" s="7" t="s">
        <v>22</v>
      </c>
      <c r="B3" s="3" t="s">
        <v>0</v>
      </c>
      <c r="C3" s="3">
        <v>1.987</v>
      </c>
      <c r="D3" t="s">
        <v>21</v>
      </c>
    </row>
    <row r="4" spans="1:3" ht="13.5" customHeight="1" thickBot="1">
      <c r="A4" s="7"/>
      <c r="B4" s="3"/>
      <c r="C4" s="3"/>
    </row>
    <row r="5" spans="1:5" ht="13.5" customHeight="1">
      <c r="A5" s="7" t="s">
        <v>23</v>
      </c>
      <c r="B5" s="28" t="s">
        <v>17</v>
      </c>
      <c r="C5" s="29">
        <v>373</v>
      </c>
      <c r="D5" s="29">
        <f>38+273</f>
        <v>311</v>
      </c>
      <c r="E5" s="43" t="s">
        <v>4</v>
      </c>
    </row>
    <row r="6" spans="1:7" ht="13.5" customHeight="1">
      <c r="A6" s="5"/>
      <c r="B6" s="44" t="s">
        <v>14</v>
      </c>
      <c r="C6" s="25">
        <v>540</v>
      </c>
      <c r="D6" s="25">
        <v>576</v>
      </c>
      <c r="E6" s="45" t="s">
        <v>15</v>
      </c>
      <c r="G6" s="3"/>
    </row>
    <row r="7" spans="2:7" ht="14.25" customHeight="1" thickBot="1">
      <c r="B7" s="46" t="s">
        <v>14</v>
      </c>
      <c r="C7" s="47">
        <f>C6*18</f>
        <v>9720</v>
      </c>
      <c r="D7" s="47">
        <f>D6*18</f>
        <v>10368</v>
      </c>
      <c r="E7" s="48" t="s">
        <v>16</v>
      </c>
      <c r="G7" s="3"/>
    </row>
    <row r="8" spans="2:7" ht="14.25" customHeight="1" thickBot="1">
      <c r="B8" s="6"/>
      <c r="C8" s="3"/>
      <c r="D8" s="3"/>
      <c r="E8" s="3"/>
      <c r="G8" s="3"/>
    </row>
    <row r="9" spans="1:7" ht="14.25" customHeight="1">
      <c r="A9" s="51" t="s">
        <v>9</v>
      </c>
      <c r="B9" s="52" t="s">
        <v>13</v>
      </c>
      <c r="C9" s="52">
        <v>101300</v>
      </c>
      <c r="D9" s="30" t="s">
        <v>6</v>
      </c>
      <c r="E9" s="3" t="s">
        <v>27</v>
      </c>
      <c r="G9" s="3"/>
    </row>
    <row r="10" spans="1:7" ht="14.25" customHeight="1">
      <c r="A10" s="53"/>
      <c r="B10" s="26" t="s">
        <v>10</v>
      </c>
      <c r="C10" s="50">
        <v>373</v>
      </c>
      <c r="D10" s="32" t="s">
        <v>4</v>
      </c>
      <c r="E10" s="3"/>
      <c r="G10" s="3"/>
    </row>
    <row r="11" spans="1:7" ht="14.25" customHeight="1" thickBot="1">
      <c r="A11" s="53" t="s">
        <v>8</v>
      </c>
      <c r="B11" s="26" t="s">
        <v>12</v>
      </c>
      <c r="C11" s="50">
        <v>675</v>
      </c>
      <c r="D11" s="32" t="s">
        <v>6</v>
      </c>
      <c r="E11" s="3"/>
      <c r="G11" s="3"/>
    </row>
    <row r="12" spans="1:9" ht="19.5" thickBot="1">
      <c r="A12" s="54"/>
      <c r="B12" s="55" t="s">
        <v>11</v>
      </c>
      <c r="C12" s="56">
        <f>1/(LN(Pm/Pe)*(-RR)/H+1/Te)</f>
        <v>269.8793447790914</v>
      </c>
      <c r="D12" s="57" t="s">
        <v>4</v>
      </c>
      <c r="E12" s="9" t="s">
        <v>18</v>
      </c>
      <c r="F12" s="10">
        <f>C6</f>
        <v>540</v>
      </c>
      <c r="G12" s="11" t="s">
        <v>15</v>
      </c>
      <c r="H12" s="21" t="s">
        <v>24</v>
      </c>
      <c r="I12" s="17"/>
    </row>
    <row r="13" spans="3:9" ht="19.5" thickBot="1">
      <c r="C13" s="20">
        <f>1/(LN(Pm/Pe)*(-RR)/D7+1/Te)</f>
        <v>274.62456343205207</v>
      </c>
      <c r="D13" s="49" t="s">
        <v>4</v>
      </c>
      <c r="E13" s="9" t="s">
        <v>18</v>
      </c>
      <c r="F13" s="10">
        <f>D6</f>
        <v>576</v>
      </c>
      <c r="G13" s="11" t="s">
        <v>15</v>
      </c>
      <c r="H13" s="23" t="s">
        <v>26</v>
      </c>
      <c r="I13" s="24"/>
    </row>
    <row r="14" spans="1:9" ht="19.5" thickBot="1">
      <c r="A14" s="8"/>
      <c r="B14" s="8"/>
      <c r="C14" s="40">
        <f>1/(LN(Pm/Pe)*(-RR)/(H/2+D7/2)+1/Te)</f>
        <v>272.3078288867263</v>
      </c>
      <c r="D14" s="13" t="s">
        <v>4</v>
      </c>
      <c r="E14" s="14" t="s">
        <v>18</v>
      </c>
      <c r="F14" s="15">
        <f>540/2+576/2</f>
        <v>558</v>
      </c>
      <c r="G14" s="16" t="s">
        <v>15</v>
      </c>
      <c r="H14" s="22" t="s">
        <v>25</v>
      </c>
      <c r="I14" s="19"/>
    </row>
    <row r="15" spans="1:9" ht="19.5" thickBot="1">
      <c r="A15" s="58" t="s">
        <v>19</v>
      </c>
      <c r="B15" s="12">
        <f>LN(Pe/Pm)+a/RR*(1/Te-1/C15)-b/RR*LN(Te/C15)</f>
        <v>4.327107807844399E-06</v>
      </c>
      <c r="C15" s="41">
        <v>274.0759466493942</v>
      </c>
      <c r="D15" s="10" t="s">
        <v>4</v>
      </c>
      <c r="E15" s="9" t="s">
        <v>18</v>
      </c>
      <c r="F15" s="24" t="s">
        <v>20</v>
      </c>
      <c r="G15" s="42" t="s">
        <v>1</v>
      </c>
      <c r="H15" s="29" t="s">
        <v>2</v>
      </c>
      <c r="I15" s="30"/>
    </row>
    <row r="16" spans="1:9" ht="12.75">
      <c r="A16" s="60"/>
      <c r="C16" s="18">
        <f>C15*1.8-459.6</f>
        <v>33.73670396890958</v>
      </c>
      <c r="D16" s="38" t="s">
        <v>3</v>
      </c>
      <c r="E16" s="36"/>
      <c r="F16" s="36"/>
      <c r="G16" s="31">
        <f>C6-H16*373</f>
        <v>756.5806451612904</v>
      </c>
      <c r="H16" s="27">
        <f>(540-576)/(100-38)</f>
        <v>-0.5806451612903226</v>
      </c>
      <c r="I16" s="32" t="s">
        <v>15</v>
      </c>
    </row>
    <row r="17" spans="1:9" ht="13.5" thickBot="1">
      <c r="A17" s="59"/>
      <c r="C17" s="20">
        <f>C15-273</f>
        <v>1.0759466493942114</v>
      </c>
      <c r="D17" s="39" t="s">
        <v>5</v>
      </c>
      <c r="E17" s="37"/>
      <c r="F17" s="37"/>
      <c r="G17" s="33">
        <f>G16*18</f>
        <v>13618.451612903227</v>
      </c>
      <c r="H17" s="34">
        <f>H16*18</f>
        <v>-10.451612903225808</v>
      </c>
      <c r="I17" s="35" t="s">
        <v>16</v>
      </c>
    </row>
    <row r="18" spans="1:5" ht="13.5" thickBot="1">
      <c r="A18" s="59"/>
      <c r="E18" s="2"/>
    </row>
    <row r="21" spans="8:11" ht="12.75">
      <c r="H21" s="2"/>
      <c r="I21" s="3"/>
      <c r="J21" s="3"/>
      <c r="K21" s="3"/>
    </row>
    <row r="22" ht="12.75">
      <c r="K22" s="3"/>
    </row>
    <row r="29" spans="3:5" ht="12.75">
      <c r="C29" s="1"/>
      <c r="D29" s="4"/>
      <c r="E29" s="4"/>
    </row>
    <row r="31" ht="12.75">
      <c r="C31" s="1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&amp;LMET 320 / ENVE 320&amp;C&amp;8(c) S M Howard 2008&amp;R&amp;D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 School of Mines and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</dc:creator>
  <cp:keywords/>
  <dc:description/>
  <cp:lastModifiedBy>Stanley M Howard</cp:lastModifiedBy>
  <cp:lastPrinted>2008-11-05T23:46:01Z</cp:lastPrinted>
  <dcterms:created xsi:type="dcterms:W3CDTF">2008-11-03T05:20:29Z</dcterms:created>
  <dcterms:modified xsi:type="dcterms:W3CDTF">2008-11-05T23:46:28Z</dcterms:modified>
  <cp:category/>
  <cp:version/>
  <cp:contentType/>
  <cp:contentStatus/>
</cp:coreProperties>
</file>